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r\Milieurekeningen\Bijdrages publicaties, studies, presentaties\INR FPB milieu-economische rekeningen\2021\Planweb\PEFA\"/>
    </mc:Choice>
  </mc:AlternateContent>
  <xr:revisionPtr revIDLastSave="0" documentId="13_ncr:1_{C42398DF-61CC-40E8-BE4A-3BA5A2E24DF5}" xr6:coauthVersionLast="47" xr6:coauthVersionMax="47" xr10:uidLastSave="{00000000-0000-0000-0000-000000000000}"/>
  <bookViews>
    <workbookView xWindow="-120" yWindow="-120" windowWidth="29040" windowHeight="15840" xr2:uid="{A47AF84D-96EC-4B8B-BC22-7E062334C09A}"/>
  </bookViews>
  <sheets>
    <sheet name="Explicatif" sheetId="9" r:id="rId1"/>
    <sheet name="Tableau_A" sheetId="2" r:id="rId2"/>
    <sheet name="Tableau_B" sheetId="3" r:id="rId3"/>
    <sheet name="Tableau_B1" sheetId="10" r:id="rId4"/>
    <sheet name="Tableau_B2" sheetId="11" r:id="rId5"/>
    <sheet name="Tableau_C" sheetId="6" r:id="rId6"/>
    <sheet name="Tableau_D" sheetId="7" r:id="rId7"/>
    <sheet name="Tableau_E" sheetId="8" r:id="rId8"/>
    <sheet name="Tableau_TJ" sheetId="12" r:id="rId9"/>
  </sheets>
  <externalReferences>
    <externalReference r:id="rId10"/>
    <externalReference r:id="rId11"/>
    <externalReference r:id="rId12"/>
  </externalReferences>
  <definedNames>
    <definedName name="COSISTABLE">[1]Consistency!$AA$1:$AA$9</definedName>
    <definedName name="COSISVAL">[1]Consistency!$AB$1:$AB$2</definedName>
    <definedName name="COUNTRIES">[1]Parameters!$B$18:$B$51</definedName>
    <definedName name="COUNTRY">[2]parameters!$B$22:$B$60</definedName>
    <definedName name="form" localSheetId="3">[1]Parameters!#REF!</definedName>
    <definedName name="form" localSheetId="4">[1]Parameters!#REF!</definedName>
    <definedName name="form" localSheetId="8">[1]Parameters!#REF!</definedName>
    <definedName name="form">[1]Parameters!#REF!</definedName>
    <definedName name="FORMATS" localSheetId="3">[1]Parameters!#REF!</definedName>
    <definedName name="FORMATS" localSheetId="4">[1]Parameters!#REF!</definedName>
    <definedName name="FORMATS" localSheetId="8">[1]Parameters!#REF!</definedName>
    <definedName name="FORMATS">[1]Parameters!#REF!</definedName>
    <definedName name="ROUNDING">[3]Parameters!$E$53:$E$54</definedName>
    <definedName name="TABLESEL">[1]Parameters!$E$4:$E$8</definedName>
    <definedName name="TABLESELRED">[1]Parameters!$E$5:$E$8</definedName>
    <definedName name="YEAR">[2]parameters!$C$70:$C$90</definedName>
  </definedNames>
  <calcPr calcId="191029" calcOnSave="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2" l="1"/>
  <c r="CG8" i="12"/>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Z6" i="12" s="1"/>
  <c r="Z9" i="12" s="1"/>
  <c r="Z10" i="12" s="1"/>
  <c r="Y5" i="12"/>
  <c r="X5" i="12"/>
  <c r="W5" i="12"/>
  <c r="V5" i="12"/>
  <c r="U5" i="12"/>
  <c r="T5" i="12"/>
  <c r="S5" i="12"/>
  <c r="R5" i="12"/>
  <c r="Q5" i="12"/>
  <c r="P5" i="12"/>
  <c r="O5" i="12"/>
  <c r="N5" i="12"/>
  <c r="M5" i="12"/>
  <c r="L5" i="12"/>
  <c r="K5" i="12"/>
  <c r="J5" i="12"/>
  <c r="I5" i="12"/>
  <c r="H5" i="12"/>
  <c r="G5" i="12"/>
  <c r="F5" i="12"/>
  <c r="E5" i="12"/>
  <c r="D5" i="12"/>
  <c r="C5" i="12"/>
  <c r="CG4" i="12"/>
  <c r="CF4" i="12"/>
  <c r="CE4" i="12"/>
  <c r="CD4" i="12"/>
  <c r="CC4" i="12"/>
  <c r="CB4" i="12"/>
  <c r="CA4" i="12"/>
  <c r="BZ4" i="12"/>
  <c r="BY4" i="12"/>
  <c r="BX4" i="12"/>
  <c r="BW4" i="12"/>
  <c r="BV4" i="12"/>
  <c r="BV6" i="12" s="1"/>
  <c r="BV9" i="12" s="1"/>
  <c r="BV10" i="12" s="1"/>
  <c r="BU4" i="12"/>
  <c r="BT4" i="12"/>
  <c r="BS4" i="12"/>
  <c r="BR4" i="12"/>
  <c r="BQ4" i="12"/>
  <c r="BP4" i="12"/>
  <c r="BO4" i="12"/>
  <c r="BN4" i="12"/>
  <c r="BM4" i="12"/>
  <c r="BL4" i="12"/>
  <c r="BK4" i="12"/>
  <c r="BJ4" i="12"/>
  <c r="BI4" i="12"/>
  <c r="BH4" i="12"/>
  <c r="BG4" i="12"/>
  <c r="BF4" i="12"/>
  <c r="BF6" i="12" s="1"/>
  <c r="BF9" i="12" s="1"/>
  <c r="BF10" i="12" s="1"/>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CG3" i="12"/>
  <c r="CF3" i="12"/>
  <c r="CF6" i="12" s="1"/>
  <c r="CF9" i="12" s="1"/>
  <c r="CF10" i="12" s="1"/>
  <c r="CE3" i="12"/>
  <c r="CD3" i="12"/>
  <c r="CC3" i="12"/>
  <c r="CB3" i="12"/>
  <c r="CA3" i="12"/>
  <c r="BZ3" i="12"/>
  <c r="BY3" i="12"/>
  <c r="BX3" i="12"/>
  <c r="BX6" i="12" s="1"/>
  <c r="BX9" i="12" s="1"/>
  <c r="BX10" i="12" s="1"/>
  <c r="BW3" i="12"/>
  <c r="BV3" i="12"/>
  <c r="BU3" i="12"/>
  <c r="BT3" i="12"/>
  <c r="BS3" i="12"/>
  <c r="BR3" i="12"/>
  <c r="BQ3" i="12"/>
  <c r="BP3" i="12"/>
  <c r="BP6" i="12" s="1"/>
  <c r="BP9" i="12" s="1"/>
  <c r="BP10" i="12" s="1"/>
  <c r="BO3" i="12"/>
  <c r="BN3" i="12"/>
  <c r="BM3" i="12"/>
  <c r="BL3" i="12"/>
  <c r="BK3" i="12"/>
  <c r="BJ3" i="12"/>
  <c r="BI3" i="12"/>
  <c r="BH3" i="12"/>
  <c r="BH6" i="12" s="1"/>
  <c r="BH9" i="12" s="1"/>
  <c r="BH10" i="12" s="1"/>
  <c r="BG3" i="12"/>
  <c r="BF3" i="12"/>
  <c r="BE3" i="12"/>
  <c r="BD3" i="12"/>
  <c r="BC3" i="12"/>
  <c r="BB3" i="12"/>
  <c r="BA3" i="12"/>
  <c r="AZ3" i="12"/>
  <c r="AZ6" i="12" s="1"/>
  <c r="AZ9" i="12" s="1"/>
  <c r="AZ10" i="12" s="1"/>
  <c r="AY3" i="12"/>
  <c r="AX3" i="12"/>
  <c r="AW3" i="12"/>
  <c r="AV3" i="12"/>
  <c r="AU3" i="12"/>
  <c r="AT3" i="12"/>
  <c r="AS3" i="12"/>
  <c r="AR3" i="12"/>
  <c r="AR6" i="12" s="1"/>
  <c r="AR9" i="12" s="1"/>
  <c r="AR10" i="12" s="1"/>
  <c r="AQ3" i="12"/>
  <c r="AP3" i="12"/>
  <c r="AO3" i="12"/>
  <c r="AN3" i="12"/>
  <c r="AM3" i="12"/>
  <c r="AL3" i="12"/>
  <c r="AK3" i="12"/>
  <c r="AJ3" i="12"/>
  <c r="AJ6" i="12" s="1"/>
  <c r="AJ9" i="12" s="1"/>
  <c r="AJ10" i="12" s="1"/>
  <c r="AI3" i="12"/>
  <c r="AH3" i="12"/>
  <c r="AG3" i="12"/>
  <c r="AF3" i="12"/>
  <c r="AE3" i="12"/>
  <c r="AD3" i="12"/>
  <c r="AC3" i="12"/>
  <c r="AB3" i="12"/>
  <c r="AB6" i="12" s="1"/>
  <c r="AB9" i="12" s="1"/>
  <c r="AB10" i="12" s="1"/>
  <c r="AA3" i="12"/>
  <c r="Z3" i="12"/>
  <c r="Y3" i="12"/>
  <c r="X3" i="12"/>
  <c r="W3" i="12"/>
  <c r="V3" i="12"/>
  <c r="U3" i="12"/>
  <c r="T3" i="12"/>
  <c r="S3" i="12"/>
  <c r="R3" i="12"/>
  <c r="Q3" i="12"/>
  <c r="P3" i="12"/>
  <c r="P6" i="12" s="1"/>
  <c r="P9" i="12" s="1"/>
  <c r="P10" i="12" s="1"/>
  <c r="O3" i="12"/>
  <c r="N3" i="12"/>
  <c r="M3" i="12"/>
  <c r="L3" i="12"/>
  <c r="L6" i="12" s="1"/>
  <c r="L9" i="12" s="1"/>
  <c r="L10" i="12" s="1"/>
  <c r="K3" i="12"/>
  <c r="J3" i="12"/>
  <c r="I3" i="12"/>
  <c r="H3" i="12"/>
  <c r="H6" i="12" s="1"/>
  <c r="H9" i="12" s="1"/>
  <c r="H10" i="12" s="1"/>
  <c r="G3" i="12"/>
  <c r="F3" i="12"/>
  <c r="E3" i="12"/>
  <c r="D3" i="12"/>
  <c r="AP6" i="12" l="1"/>
  <c r="AP9" i="12" s="1"/>
  <c r="AP10" i="12" s="1"/>
  <c r="AH6" i="12"/>
  <c r="AH9" i="12" s="1"/>
  <c r="AH10" i="12" s="1"/>
  <c r="AX6" i="12"/>
  <c r="AX9" i="12" s="1"/>
  <c r="AX10" i="12" s="1"/>
  <c r="BN6" i="12"/>
  <c r="BN9" i="12" s="1"/>
  <c r="BN10" i="12" s="1"/>
  <c r="CD6" i="12"/>
  <c r="CD9" i="12" s="1"/>
  <c r="CD10" i="12" s="1"/>
  <c r="F6" i="12"/>
  <c r="F9" i="12" s="1"/>
  <c r="F10" i="12" s="1"/>
  <c r="J6" i="12"/>
  <c r="J9" i="12" s="1"/>
  <c r="J10" i="12" s="1"/>
  <c r="N6" i="12"/>
  <c r="N9" i="12" s="1"/>
  <c r="N10" i="12" s="1"/>
  <c r="R6" i="12"/>
  <c r="R9" i="12" s="1"/>
  <c r="R10" i="12" s="1"/>
  <c r="V6" i="12"/>
  <c r="V9" i="12" s="1"/>
  <c r="V10" i="12" s="1"/>
  <c r="AD6" i="12"/>
  <c r="AD9" i="12" s="1"/>
  <c r="AD10" i="12" s="1"/>
  <c r="AL6" i="12"/>
  <c r="AL9" i="12" s="1"/>
  <c r="AL10" i="12" s="1"/>
  <c r="AT6" i="12"/>
  <c r="AT9" i="12" s="1"/>
  <c r="AT10" i="12" s="1"/>
  <c r="BB6" i="12"/>
  <c r="BB9" i="12" s="1"/>
  <c r="BB10" i="12" s="1"/>
  <c r="BJ6" i="12"/>
  <c r="BJ9" i="12" s="1"/>
  <c r="BJ10" i="12" s="1"/>
  <c r="BR6" i="12"/>
  <c r="BR9" i="12" s="1"/>
  <c r="BR10" i="12" s="1"/>
  <c r="BZ6" i="12"/>
  <c r="BZ9" i="12" s="1"/>
  <c r="BZ10" i="12" s="1"/>
  <c r="G6" i="12"/>
  <c r="G9" i="12" s="1"/>
  <c r="G10" i="12" s="1"/>
  <c r="K6" i="12"/>
  <c r="K9" i="12" s="1"/>
  <c r="K10" i="12" s="1"/>
  <c r="O6" i="12"/>
  <c r="O9" i="12" s="1"/>
  <c r="O10" i="12" s="1"/>
  <c r="S6" i="12"/>
  <c r="S9" i="12" s="1"/>
  <c r="S10" i="12" s="1"/>
  <c r="W6" i="12"/>
  <c r="W9" i="12" s="1"/>
  <c r="W10" i="12" s="1"/>
  <c r="AA6" i="12"/>
  <c r="AA9" i="12" s="1"/>
  <c r="AA10" i="12" s="1"/>
  <c r="AE6" i="12"/>
  <c r="AE9" i="12" s="1"/>
  <c r="AE10" i="12" s="1"/>
  <c r="AI6" i="12"/>
  <c r="AI9" i="12" s="1"/>
  <c r="AI10" i="12" s="1"/>
  <c r="AM6" i="12"/>
  <c r="AM9" i="12" s="1"/>
  <c r="AM10" i="12" s="1"/>
  <c r="AQ6" i="12"/>
  <c r="AQ9" i="12" s="1"/>
  <c r="AQ10" i="12" s="1"/>
  <c r="AU6" i="12"/>
  <c r="AU9" i="12" s="1"/>
  <c r="AU10" i="12" s="1"/>
  <c r="AY6" i="12"/>
  <c r="AY9" i="12" s="1"/>
  <c r="AY10" i="12" s="1"/>
  <c r="BC6" i="12"/>
  <c r="BC9" i="12" s="1"/>
  <c r="BC10" i="12" s="1"/>
  <c r="BG6" i="12"/>
  <c r="BG9" i="12" s="1"/>
  <c r="BG10" i="12" s="1"/>
  <c r="BK6" i="12"/>
  <c r="BK9" i="12" s="1"/>
  <c r="BK10" i="12" s="1"/>
  <c r="BO6" i="12"/>
  <c r="BO9" i="12" s="1"/>
  <c r="BO10" i="12" s="1"/>
  <c r="BS6" i="12"/>
  <c r="BS9" i="12" s="1"/>
  <c r="BS10" i="12" s="1"/>
  <c r="BW6" i="12"/>
  <c r="BW9" i="12" s="1"/>
  <c r="BW10" i="12" s="1"/>
  <c r="CA6" i="12"/>
  <c r="CA9" i="12" s="1"/>
  <c r="CA10" i="12" s="1"/>
  <c r="CE6" i="12"/>
  <c r="CE9" i="12" s="1"/>
  <c r="CE10" i="12" s="1"/>
  <c r="D6" i="12"/>
  <c r="D9" i="12" s="1"/>
  <c r="D10" i="12" s="1"/>
  <c r="T6" i="12"/>
  <c r="T9" i="12" s="1"/>
  <c r="T10" i="12" s="1"/>
  <c r="X6" i="12"/>
  <c r="X9" i="12" s="1"/>
  <c r="X10" i="12" s="1"/>
  <c r="AF6" i="12"/>
  <c r="AF9" i="12" s="1"/>
  <c r="AF10" i="12" s="1"/>
  <c r="AN6" i="12"/>
  <c r="AN9" i="12" s="1"/>
  <c r="AN10" i="12" s="1"/>
  <c r="AV6" i="12"/>
  <c r="AV9" i="12" s="1"/>
  <c r="AV10" i="12" s="1"/>
  <c r="BD6" i="12"/>
  <c r="BD9" i="12" s="1"/>
  <c r="BD10" i="12" s="1"/>
  <c r="BL6" i="12"/>
  <c r="BL9" i="12" s="1"/>
  <c r="BL10" i="12" s="1"/>
  <c r="BT6" i="12"/>
  <c r="BT9" i="12" s="1"/>
  <c r="BT10" i="12" s="1"/>
  <c r="CB6" i="12"/>
  <c r="CB9" i="12" s="1"/>
  <c r="CB10" i="12" s="1"/>
  <c r="E6" i="12"/>
  <c r="E9" i="12" s="1"/>
  <c r="E10" i="12" s="1"/>
  <c r="I6" i="12"/>
  <c r="I9" i="12" s="1"/>
  <c r="I10" i="12" s="1"/>
  <c r="M6" i="12"/>
  <c r="M9" i="12" s="1"/>
  <c r="M10" i="12" s="1"/>
  <c r="Q6" i="12"/>
  <c r="Q9" i="12" s="1"/>
  <c r="Q10" i="12" s="1"/>
  <c r="U6" i="12"/>
  <c r="U9" i="12" s="1"/>
  <c r="U10" i="12" s="1"/>
  <c r="Y6" i="12"/>
  <c r="Y9" i="12" s="1"/>
  <c r="Y10" i="12" s="1"/>
  <c r="AC6" i="12"/>
  <c r="AC9" i="12" s="1"/>
  <c r="AC10" i="12" s="1"/>
  <c r="AG6" i="12"/>
  <c r="AG9" i="12" s="1"/>
  <c r="AG10" i="12" s="1"/>
  <c r="AK6" i="12"/>
  <c r="AK9" i="12" s="1"/>
  <c r="AK10" i="12" s="1"/>
  <c r="AO6" i="12"/>
  <c r="AO9" i="12" s="1"/>
  <c r="AO10" i="12" s="1"/>
  <c r="AS6" i="12"/>
  <c r="AS9" i="12" s="1"/>
  <c r="AS10" i="12" s="1"/>
  <c r="AW6" i="12"/>
  <c r="AW9" i="12" s="1"/>
  <c r="AW10" i="12" s="1"/>
  <c r="BA6" i="12"/>
  <c r="BA9" i="12" s="1"/>
  <c r="BA10" i="12" s="1"/>
  <c r="BE6" i="12"/>
  <c r="BE9" i="12" s="1"/>
  <c r="BE10" i="12" s="1"/>
  <c r="BI6" i="12"/>
  <c r="BI9" i="12" s="1"/>
  <c r="BI10" i="12" s="1"/>
  <c r="BM6" i="12"/>
  <c r="BM9" i="12" s="1"/>
  <c r="BM10" i="12" s="1"/>
  <c r="BQ6" i="12"/>
  <c r="BQ9" i="12" s="1"/>
  <c r="BQ10" i="12" s="1"/>
  <c r="BU6" i="12"/>
  <c r="BU9" i="12" s="1"/>
  <c r="BU10" i="12" s="1"/>
  <c r="BY6" i="12"/>
  <c r="BY9" i="12" s="1"/>
  <c r="BY10" i="12" s="1"/>
  <c r="CC6" i="12"/>
  <c r="CC9" i="12" s="1"/>
  <c r="CC10" i="12" s="1"/>
  <c r="CG6" i="12"/>
  <c r="CG9" i="12" s="1"/>
  <c r="CG10" i="12" s="1"/>
  <c r="C6" i="12"/>
  <c r="C9" i="12" s="1"/>
  <c r="C10" i="12" s="1"/>
  <c r="CL13" i="2"/>
  <c r="CL17" i="2"/>
  <c r="CL18" i="2"/>
  <c r="CL22" i="2"/>
  <c r="CL25" i="2"/>
  <c r="CL26" i="2"/>
  <c r="CL27" i="2"/>
  <c r="CL28" i="2"/>
  <c r="CL29" i="2"/>
  <c r="CL30" i="2"/>
  <c r="CL31" i="2"/>
  <c r="CL6" i="3"/>
  <c r="CL34" i="2"/>
  <c r="CL6" i="2"/>
  <c r="CL16" i="2" l="1"/>
  <c r="CL36" i="2"/>
  <c r="CL24" i="2"/>
  <c r="CL20" i="2"/>
  <c r="CL21" i="2"/>
  <c r="CL26" i="3"/>
  <c r="CL27" i="3"/>
  <c r="CL19" i="2"/>
  <c r="CL19" i="3"/>
  <c r="CL23" i="2"/>
  <c r="CL23" i="3"/>
  <c r="CL5" i="3"/>
  <c r="CL30" i="3"/>
  <c r="CL18" i="3"/>
  <c r="CL15" i="2"/>
  <c r="CL15" i="3"/>
  <c r="CL22" i="3"/>
  <c r="CL13" i="3"/>
  <c r="CL14" i="3"/>
  <c r="CL17" i="3"/>
  <c r="CL21" i="3"/>
  <c r="CL25" i="3"/>
  <c r="CL29" i="3"/>
  <c r="G39" i="3"/>
  <c r="K39" i="3"/>
  <c r="O39" i="3"/>
  <c r="S39" i="3"/>
  <c r="W39" i="3"/>
  <c r="AA39" i="3"/>
  <c r="BS39" i="3"/>
  <c r="CL10" i="3"/>
  <c r="CL31" i="3"/>
  <c r="CL36" i="3"/>
  <c r="L39" i="3"/>
  <c r="P39" i="3"/>
  <c r="T39" i="3"/>
  <c r="X39" i="3"/>
  <c r="AB39" i="3"/>
  <c r="CL16" i="3"/>
  <c r="CL20" i="3"/>
  <c r="CL24" i="3"/>
  <c r="CL28" i="3"/>
  <c r="E39" i="3"/>
  <c r="M39" i="3"/>
  <c r="U39" i="3"/>
  <c r="Y39" i="3"/>
  <c r="AC39" i="3"/>
  <c r="CL7" i="3"/>
  <c r="CL34" i="3"/>
  <c r="CD39" i="3"/>
  <c r="CE39" i="3"/>
  <c r="CF39" i="3"/>
  <c r="BT39" i="3" l="1"/>
  <c r="CL5" i="2"/>
  <c r="AD39" i="3"/>
  <c r="AS39" i="3"/>
  <c r="BE39" i="3"/>
  <c r="BL39" i="3"/>
  <c r="AF39" i="3"/>
  <c r="BG39" i="3"/>
  <c r="AI39" i="3"/>
  <c r="BZ39" i="3"/>
  <c r="BR39" i="3"/>
  <c r="BF39" i="3"/>
  <c r="AT39" i="3"/>
  <c r="Z39" i="3"/>
  <c r="R39" i="3"/>
  <c r="J39" i="3"/>
  <c r="AQ39" i="3"/>
  <c r="CL7" i="2"/>
  <c r="BC39" i="3"/>
  <c r="BI39" i="3"/>
  <c r="AL39" i="3"/>
  <c r="BW39" i="3"/>
  <c r="AZ39" i="3"/>
  <c r="D39" i="3"/>
  <c r="AY39" i="3"/>
  <c r="AE39" i="3"/>
  <c r="AK39" i="3"/>
  <c r="AO39" i="3"/>
  <c r="CL10" i="2"/>
  <c r="CB39" i="3"/>
  <c r="AN39" i="3"/>
  <c r="AU39" i="3"/>
  <c r="BV39" i="3"/>
  <c r="BN39" i="3"/>
  <c r="BB39" i="3"/>
  <c r="AP39" i="3"/>
  <c r="V39" i="3"/>
  <c r="N39" i="3"/>
  <c r="F39" i="3"/>
  <c r="BM39" i="3"/>
  <c r="BO39" i="3"/>
  <c r="AR39" i="3"/>
  <c r="AW39" i="3"/>
  <c r="BY39" i="3"/>
  <c r="BA39" i="3"/>
  <c r="I39" i="3"/>
  <c r="BH39" i="3"/>
  <c r="BD39" i="3"/>
  <c r="AG39" i="3"/>
  <c r="AH39" i="3"/>
  <c r="BJ39" i="3"/>
  <c r="BU39" i="3"/>
  <c r="Q39" i="3"/>
  <c r="BX39" i="3"/>
  <c r="AJ39" i="3"/>
  <c r="H39" i="3"/>
  <c r="CA39" i="3"/>
  <c r="BK39" i="3"/>
  <c r="AM39" i="3"/>
  <c r="BP39" i="3"/>
  <c r="CL12" i="2"/>
  <c r="AV39" i="3"/>
  <c r="CL14" i="2"/>
  <c r="BQ39" i="3" l="1"/>
  <c r="AX39" i="3"/>
  <c r="CL12" i="3"/>
  <c r="CL11" i="3"/>
  <c r="CL9" i="3"/>
  <c r="CL9" i="2"/>
  <c r="CL35" i="3"/>
  <c r="CL35" i="2"/>
  <c r="CC39" i="3"/>
  <c r="CL8" i="3"/>
  <c r="CL8" i="2"/>
  <c r="CL4" i="3"/>
  <c r="CL4" i="2"/>
  <c r="CL11" i="2" l="1"/>
  <c r="CL32" i="3"/>
  <c r="CL33" i="3"/>
  <c r="CL33" i="2"/>
  <c r="CL3" i="3"/>
  <c r="CL3" i="2"/>
  <c r="CL32" i="2"/>
  <c r="CK39" i="3" l="1"/>
  <c r="CL38" i="3"/>
  <c r="C39" i="3"/>
  <c r="CL38" i="2"/>
</calcChain>
</file>

<file path=xl/sharedStrings.xml><?xml version="1.0" encoding="utf-8"?>
<sst xmlns="http://schemas.openxmlformats.org/spreadsheetml/2006/main" count="1684" uniqueCount="354">
  <si>
    <t>STADIF</t>
  </si>
  <si>
    <t>TOTAL</t>
  </si>
  <si>
    <t>4.m</t>
  </si>
  <si>
    <t>Agriculture, sylviculture et pêche (01-03)</t>
  </si>
  <si>
    <t>Culture et production animale, chasse et services annexes (01)</t>
  </si>
  <si>
    <t>Sylviculture et exploitation forestière (02)</t>
  </si>
  <si>
    <t>Pêche et aquaculture (03)</t>
  </si>
  <si>
    <t>Industries extractives (05-09)</t>
  </si>
  <si>
    <t>Industrie manufacturière (10-33)</t>
  </si>
  <si>
    <t>Industries alimentaires, fabrication de boissons et de produits à base de tabac (10-12)</t>
  </si>
  <si>
    <t>Fabrication de textiles, industrie de l'habillement, industrie du cuir et de la chaussure (13-15)</t>
  </si>
  <si>
    <t>Travail du bois et fabrication d'articles en bois et en liège, à l'exception des meubles (16)</t>
  </si>
  <si>
    <t>Industrie du papier et du carton (17)</t>
  </si>
  <si>
    <t>Imprimerie et reproduction d'enregistrements (18)</t>
  </si>
  <si>
    <t>Cokéfaction et raffinage (19)</t>
  </si>
  <si>
    <t>Industrie chimique (20)</t>
  </si>
  <si>
    <t>Fabrication de produits pharmaceutiques de base (21)</t>
  </si>
  <si>
    <t>Fabrication de produits en caoutchouc et en plastique (22)</t>
  </si>
  <si>
    <t>Fabrication d'autres produits minéraux non métalliques (23)</t>
  </si>
  <si>
    <t>Métallurgie (24)</t>
  </si>
  <si>
    <t>Fabrication de produits métalliques, à l'exception des machines et des équipements (25)</t>
  </si>
  <si>
    <t>Fabrication de produits informatiques, électroniques et optiques (26)</t>
  </si>
  <si>
    <t>Fabrication d'équipements électriques (27)</t>
  </si>
  <si>
    <t>Fabrication de machines et d'équipements n.a.c. (28)</t>
  </si>
  <si>
    <t>Construction et assemblage de véhicules automobiles, de remorques et de semi-remorques (29)</t>
  </si>
  <si>
    <t>Fabrication d'autres matériels de transport (30)</t>
  </si>
  <si>
    <t>Fabrication de meubles ; autres industries manufacturières (31-32)</t>
  </si>
  <si>
    <t>Réparation et installation de machines et d'équipements (33)</t>
  </si>
  <si>
    <t>Production et distribution d'électricité, de gaz, de vapeur et d'air conditionné (35)</t>
  </si>
  <si>
    <t>Production et distribution d'eau; assainissement, gestion des déchets et dépollution (36-39)</t>
  </si>
  <si>
    <t>Captage, traitement et distribution d'eau (36)</t>
  </si>
  <si>
    <t>Collecte et traitement des eaux usées ; collecte, traitement et élimination des déchets ; récupération ; dépollution et autres services de gestion des déchets (37-39)</t>
  </si>
  <si>
    <t>Construction (41-43)</t>
  </si>
  <si>
    <t>Commerce; réparation d'automobiles et de motocycles (45-47)</t>
  </si>
  <si>
    <t>Commerce de gros et de détail et réparation de véhicules automobiles et de motocycles (45)</t>
  </si>
  <si>
    <t>Commerce de gros, à l'exception des véhicules automobiles et des motocycles (46)</t>
  </si>
  <si>
    <t>Commerce de détail, à l'exception des automobiles et des motocycles (47)</t>
  </si>
  <si>
    <t>Transports et entreposage (49-53)</t>
  </si>
  <si>
    <t>Transports terrestres et transport par conduites (49)</t>
  </si>
  <si>
    <t>Transports par eau (50)</t>
  </si>
  <si>
    <t>Transports aériens (51)</t>
  </si>
  <si>
    <t>Entreposage et services auxiliaires des transports (52)</t>
  </si>
  <si>
    <t>Activités de poste et de courrier (53)</t>
  </si>
  <si>
    <t>Hébergement ; restauration (55-56)</t>
  </si>
  <si>
    <t>Information et communication (58-63)</t>
  </si>
  <si>
    <t>Éditions (58)</t>
  </si>
  <si>
    <t>Production de films cinématographiques, de vidéo et de programmes de télévision, enregistrement sonore et édition musicale ; programmation et diffusion de programmes de radio et de télévision (59-60)</t>
  </si>
  <si>
    <t>Télécommunications (61)</t>
  </si>
  <si>
    <t>Programmation, conseil et autres activités informatiques ; services d'information (62-63)</t>
  </si>
  <si>
    <t>Activités financières et d'assurance (64-66)</t>
  </si>
  <si>
    <t>Activités des services financiers, hors assurance et caisses de retraite (64)</t>
  </si>
  <si>
    <t>Assurance, réassurance et caisses de retraite, à l'exclusion des assurances sociales obligatoires (65)</t>
  </si>
  <si>
    <t>Activités auxiliaires de services financiers et d'assurance (66)</t>
  </si>
  <si>
    <t>Activités immobilières (68)</t>
  </si>
  <si>
    <t>Activités spécialisées, scientifiques et techniques (69-75)</t>
  </si>
  <si>
    <t>Activités juridiques et comptables ; activités des sièges sociaux, conseil de gestion (69-70)</t>
  </si>
  <si>
    <t>Activités d'architecture et d'ingénierie, activités de contrôle et analyses techniques (71)</t>
  </si>
  <si>
    <t>Recherche-développement scientifique (72)</t>
  </si>
  <si>
    <t>Publicité et études de marché (73)</t>
  </si>
  <si>
    <t>Autres activités spécialisées, scientifiques et techniques ; activités vétérinaires (74-75)</t>
  </si>
  <si>
    <t>Activités de services administratifs et de soutien (77-82)</t>
  </si>
  <si>
    <t>Activités de location et location-bail (77)</t>
  </si>
  <si>
    <t>Activités liées à l'emploi (78)</t>
  </si>
  <si>
    <t>Activités des agences de voyage, voyagistes, services de réservation et activités connexes (79)</t>
  </si>
  <si>
    <t>Enquêtes et sécurité ; services relatifs aux bâtiments, aménagement paysager ; services administratifs de bureau et autres activités de soutien aux entreprises (80-82)</t>
  </si>
  <si>
    <t>Administration publique et défense, sécurité sociale obligatoire (84)</t>
  </si>
  <si>
    <t>Enseignement (85)</t>
  </si>
  <si>
    <t>Santé humaine et action sociale (86-88)</t>
  </si>
  <si>
    <t>Activités pour la santé humaine (86)</t>
  </si>
  <si>
    <t>Activités médico-sociales et sociales avec hébergement ; action sociale sans hébergement (87-88)</t>
  </si>
  <si>
    <t>Arts, spectacles et activités récréatives (90-93)</t>
  </si>
  <si>
    <t>Activités créatives, artistiques et de spectacle ; bibliothèques, archives, musées et autres activités culturelles ; organisation de jeux de hasard et d'argent (90-92)</t>
  </si>
  <si>
    <t>Activités sportives, récréatives et de loisirs (93)</t>
  </si>
  <si>
    <t>Autres activités de services (94-96)</t>
  </si>
  <si>
    <t>Activités des organisations associatives (94)</t>
  </si>
  <si>
    <t>Réparation d'ordinateurs et de biens personnels et domestiques (95)</t>
  </si>
  <si>
    <t>Autres services personnels (96)</t>
  </si>
  <si>
    <t>Activités des ménages en tant qu'employeurs de personnel domestique et activités indifférenciées des ménages en tant que producteurs de biens et services pour usage propre (97-98)</t>
  </si>
  <si>
    <t>Activités extra territoriales (99)</t>
  </si>
  <si>
    <t>Total des ménages</t>
  </si>
  <si>
    <t>Activités de chauffage et refroidissement des ménages</t>
  </si>
  <si>
    <t>Activités de transports des ménages</t>
  </si>
  <si>
    <t>Autres activités des ménages</t>
  </si>
  <si>
    <t>Variations des stocks et des actifs produits</t>
  </si>
  <si>
    <t xml:space="preserve">Ecart statistique entre l'offre et l'utilisation de l'énergie pour l'ensemble des activités </t>
  </si>
  <si>
    <t>Environnement</t>
  </si>
  <si>
    <t>Flux d'énergie sur toutes les activités</t>
  </si>
  <si>
    <t>Ressources énergétique naturelles</t>
  </si>
  <si>
    <t>Ressources énergétiques naturelles fossiles non renouvelables</t>
  </si>
  <si>
    <t>Ressources naturelles non renouvelables de l'énergie nucléaire</t>
  </si>
  <si>
    <t>Ressources énergétiques naturelles renouvelables issues de l'eau</t>
  </si>
  <si>
    <t>Ressources énergétiques naturelles renouvelables issues du vent</t>
  </si>
  <si>
    <t>Ressources énergétiques naturelles renouvelables issues du soleil</t>
  </si>
  <si>
    <t>Ressources naturelles renouvelables issues du biomasse</t>
  </si>
  <si>
    <t>Autres ressources énergétiques naturelles renouvelables</t>
  </si>
  <si>
    <t>Produits énergétiques</t>
  </si>
  <si>
    <t>Houille</t>
  </si>
  <si>
    <t>Lignite et tourbe</t>
  </si>
  <si>
    <t>Gaz dérivés (sans biogaz)</t>
  </si>
  <si>
    <t>Produits dérivés du charbon (coke, goudron, agglomérés de houille, BKB et produits dérivés de la tourbe)</t>
  </si>
  <si>
    <t>Pétrole brut, liquides de gaz naturel (LGN) et autres hydrocarbures (sans biocomposants)</t>
  </si>
  <si>
    <t>Gaz naturel (sans biocomposants)</t>
  </si>
  <si>
    <t>Essence moteur et aviation (sans biocomposants)</t>
  </si>
  <si>
    <t>Pétrole lampant et carburéacteur (sans biocomposants)</t>
  </si>
  <si>
    <t>Naphta</t>
  </si>
  <si>
    <t>Diesel de transport (sans biocomposants)</t>
  </si>
  <si>
    <t>Fioul domestique et autres gazoles (sans biocomposants)</t>
  </si>
  <si>
    <t>Fioul résiduel</t>
  </si>
  <si>
    <t>Gaz de raffinerie, Éthane et Gaz de pétrole liquéfié (GPL)</t>
  </si>
  <si>
    <t>Autres produits pétroliers y c. additifs/composés oxygénés et produits d'alimentation des raffineries</t>
  </si>
  <si>
    <t>Combustible nucléaire</t>
  </si>
  <si>
    <t>Bois de chauffage, résidus de bois et autre biomasse solide, charbon de bois</t>
  </si>
  <si>
    <t>Biocarburants liquides</t>
  </si>
  <si>
    <t>Biogaz</t>
  </si>
  <si>
    <t>Energie électrique</t>
  </si>
  <si>
    <t>Chaleur</t>
  </si>
  <si>
    <t>Résidus énergétiques</t>
  </si>
  <si>
    <t>Déchets renouvelables</t>
  </si>
  <si>
    <t>Déchets non renouvelables</t>
  </si>
  <si>
    <t>Pertes énergétiques de tout type (pendant l'extraction, la distribution, le stockage, la transformation et la dissipation de chaleur provenant de lutilisation finale)</t>
  </si>
  <si>
    <t>Ènergie contenue dans les produits dutilisation non énergétique</t>
  </si>
  <si>
    <t>Ecart statistique entre entrées et sorties pour l'ensemble des flux d'énergie</t>
  </si>
  <si>
    <t>N00</t>
  </si>
  <si>
    <t>N01</t>
  </si>
  <si>
    <t>N02</t>
  </si>
  <si>
    <t>N03</t>
  </si>
  <si>
    <t>N04</t>
  </si>
  <si>
    <t>N05</t>
  </si>
  <si>
    <t>N06</t>
  </si>
  <si>
    <t>N07</t>
  </si>
  <si>
    <t>P00</t>
  </si>
  <si>
    <t>P08</t>
  </si>
  <si>
    <t>P09</t>
  </si>
  <si>
    <t>P10</t>
  </si>
  <si>
    <t>P11</t>
  </si>
  <si>
    <t>P12</t>
  </si>
  <si>
    <t>P13</t>
  </si>
  <si>
    <t>P14</t>
  </si>
  <si>
    <t>P15</t>
  </si>
  <si>
    <t>P16</t>
  </si>
  <si>
    <t>P17</t>
  </si>
  <si>
    <t>P18</t>
  </si>
  <si>
    <t>P19</t>
  </si>
  <si>
    <t>P20</t>
  </si>
  <si>
    <t>P21</t>
  </si>
  <si>
    <t>P22</t>
  </si>
  <si>
    <t>P23</t>
  </si>
  <si>
    <t>P24</t>
  </si>
  <si>
    <t>P25</t>
  </si>
  <si>
    <t>P26</t>
  </si>
  <si>
    <t>P27</t>
  </si>
  <si>
    <t>R00</t>
  </si>
  <si>
    <t>R28</t>
  </si>
  <si>
    <t>R29</t>
  </si>
  <si>
    <t>R30</t>
  </si>
  <si>
    <t>R31</t>
  </si>
  <si>
    <t>NPR</t>
  </si>
  <si>
    <t>A_U   01-99</t>
  </si>
  <si>
    <t>A</t>
  </si>
  <si>
    <t>A01</t>
  </si>
  <si>
    <t>A02</t>
  </si>
  <si>
    <t>A03</t>
  </si>
  <si>
    <t>B</t>
  </si>
  <si>
    <t>C</t>
  </si>
  <si>
    <t>C10-C12</t>
  </si>
  <si>
    <t>C13-C15</t>
  </si>
  <si>
    <t>C16</t>
  </si>
  <si>
    <t>C17</t>
  </si>
  <si>
    <t>C18</t>
  </si>
  <si>
    <t>C19</t>
  </si>
  <si>
    <t>C20</t>
  </si>
  <si>
    <t>C21</t>
  </si>
  <si>
    <t>C22</t>
  </si>
  <si>
    <t>C23</t>
  </si>
  <si>
    <t>C24</t>
  </si>
  <si>
    <t>C25</t>
  </si>
  <si>
    <t>C26</t>
  </si>
  <si>
    <t>C27</t>
  </si>
  <si>
    <t>C28</t>
  </si>
  <si>
    <t>C29</t>
  </si>
  <si>
    <t>C30</t>
  </si>
  <si>
    <t>C31_C32</t>
  </si>
  <si>
    <t>C33</t>
  </si>
  <si>
    <t>D</t>
  </si>
  <si>
    <t>E</t>
  </si>
  <si>
    <t>E36</t>
  </si>
  <si>
    <t>E37-E39</t>
  </si>
  <si>
    <t>F</t>
  </si>
  <si>
    <t>G</t>
  </si>
  <si>
    <t>G45</t>
  </si>
  <si>
    <t>G46</t>
  </si>
  <si>
    <t>G47</t>
  </si>
  <si>
    <t>H</t>
  </si>
  <si>
    <t>H49</t>
  </si>
  <si>
    <t>H50</t>
  </si>
  <si>
    <t>H51</t>
  </si>
  <si>
    <t>H52</t>
  </si>
  <si>
    <t>H53</t>
  </si>
  <si>
    <t>I</t>
  </si>
  <si>
    <t>J</t>
  </si>
  <si>
    <t>J58</t>
  </si>
  <si>
    <t>J59_J60</t>
  </si>
  <si>
    <t>J61</t>
  </si>
  <si>
    <t>J62_J63</t>
  </si>
  <si>
    <t>K</t>
  </si>
  <si>
    <t>K64</t>
  </si>
  <si>
    <t>K65</t>
  </si>
  <si>
    <t>K66</t>
  </si>
  <si>
    <t>L</t>
  </si>
  <si>
    <t>L68A</t>
  </si>
  <si>
    <t>M</t>
  </si>
  <si>
    <t>M69_M70</t>
  </si>
  <si>
    <t>M71</t>
  </si>
  <si>
    <t>M72</t>
  </si>
  <si>
    <t>M73</t>
  </si>
  <si>
    <t>M74_M75</t>
  </si>
  <si>
    <t>N</t>
  </si>
  <si>
    <t>N77</t>
  </si>
  <si>
    <t>N78</t>
  </si>
  <si>
    <t>N79</t>
  </si>
  <si>
    <t>N80-N82</t>
  </si>
  <si>
    <t>O</t>
  </si>
  <si>
    <t>P</t>
  </si>
  <si>
    <t>Q</t>
  </si>
  <si>
    <t>Q86</t>
  </si>
  <si>
    <t>Q87_Q88</t>
  </si>
  <si>
    <t>R</t>
  </si>
  <si>
    <t>R90-R92</t>
  </si>
  <si>
    <t>R93</t>
  </si>
  <si>
    <t>S</t>
  </si>
  <si>
    <t>S94</t>
  </si>
  <si>
    <t>S95</t>
  </si>
  <si>
    <t>S96</t>
  </si>
  <si>
    <t>T</t>
  </si>
  <si>
    <t>U</t>
  </si>
  <si>
    <t>HH</t>
  </si>
  <si>
    <t>HH_HEAT</t>
  </si>
  <si>
    <t>HH_TRA</t>
  </si>
  <si>
    <t>HH_OTH</t>
  </si>
  <si>
    <t>CHINV_PA</t>
  </si>
  <si>
    <t>ROW_ACT</t>
  </si>
  <si>
    <t>ENV</t>
  </si>
  <si>
    <t>TSUE</t>
  </si>
  <si>
    <t>PEFA_IND01</t>
  </si>
  <si>
    <t>PEFA_IND02</t>
  </si>
  <si>
    <t>PEFA_IND03</t>
  </si>
  <si>
    <t>PEFA_IND04</t>
  </si>
  <si>
    <t>PEFA_IND05</t>
  </si>
  <si>
    <t>PEFA_IND06</t>
  </si>
  <si>
    <t>PEFA_IND07</t>
  </si>
  <si>
    <t>DEU_RES</t>
  </si>
  <si>
    <t>TOT_NRA</t>
  </si>
  <si>
    <t>NRA_FISH</t>
  </si>
  <si>
    <t>NRA_I60</t>
  </si>
  <si>
    <t>NRA_I61</t>
  </si>
  <si>
    <t>NRA_I62</t>
  </si>
  <si>
    <t>TOT_NRES</t>
  </si>
  <si>
    <t>NRES_I60</t>
  </si>
  <si>
    <t>NRES_I61</t>
  </si>
  <si>
    <t>NRES_I62</t>
  </si>
  <si>
    <t>ADJ_OTH</t>
  </si>
  <si>
    <t>MEMO_BEYO5AQ</t>
  </si>
  <si>
    <t>GIEC_TER</t>
  </si>
  <si>
    <t>Total producteurs (01-99 )</t>
  </si>
  <si>
    <t>COMPTES DES FLUX PHYSIQUES D'ENERGIE</t>
  </si>
  <si>
    <t>Tableau A</t>
  </si>
  <si>
    <t>Tableau B</t>
  </si>
  <si>
    <t>Tableau C</t>
  </si>
  <si>
    <t>Tableau D</t>
  </si>
  <si>
    <t>Tableau E</t>
  </si>
  <si>
    <t>Tableau E - Tableau de concordance</t>
  </si>
  <si>
    <t>Tableau D - Vecteurs des indicateurs énergétiques clés</t>
  </si>
  <si>
    <t>Tableau C - Tableau des emplois physiques des flux d'énergie générant des émissions</t>
  </si>
  <si>
    <t>Tableau B - Tableau des emplois des flux d’énergie</t>
  </si>
  <si>
    <t>Physical Energy Flow Accounts (PEFA)</t>
  </si>
  <si>
    <t>Tableau A - Tableau des ressources pour les flux d’énergie</t>
  </si>
  <si>
    <t xml:space="preserve">Extraction des ressources énergétiques naturelles par activité économique </t>
  </si>
  <si>
    <t>Production domestique de produits énergétiques</t>
  </si>
  <si>
    <t xml:space="preserve">Consommation de déchets pour usages énergétiques </t>
  </si>
  <si>
    <t>Consommation énergétique domestique nette</t>
  </si>
  <si>
    <t>Tableau D - Vecteurs d'indicateurs énergétiques clés</t>
  </si>
  <si>
    <t>Total des ressources</t>
  </si>
  <si>
    <t>Total des emplois</t>
  </si>
  <si>
    <t xml:space="preserve">Tableau C - Tableau des emplois physiques des flux d'énergie générant des émissions
</t>
  </si>
  <si>
    <t>Utilisation totale d'énergie par les unités résidentes (principe de résidence)</t>
  </si>
  <si>
    <t>(−) Utilisation d'énergie par les unités résidentes à l'étranger</t>
  </si>
  <si>
    <t xml:space="preserve">     Navires de pêche nationaux opérant à l’étranger</t>
  </si>
  <si>
    <t>Transport aérien international opéré par des unités résidentes</t>
  </si>
  <si>
    <t>(+) Utilisation d'énergie par des non-résidents sur le territoire</t>
  </si>
  <si>
    <t xml:space="preserve">      Transport terrestre opéré par des non-résidents sur le territoire</t>
  </si>
  <si>
    <t xml:space="preserve">      Transport aérien opéré par des non-résidents sur le territoire</t>
  </si>
  <si>
    <t>(=) Consommation intérieure brute d'énergie (sur base du territoire)</t>
  </si>
  <si>
    <t>Transport terrestre des unités résidentes opérants à l'étranger</t>
  </si>
  <si>
    <t>Total des entrées/sorties énergétiques</t>
  </si>
  <si>
    <t>Energie contenue dans les produits dutilisation non énergétique</t>
  </si>
  <si>
    <t>Tableau A : Tableau des ressources pour les flux d'énergie, en térajoules</t>
  </si>
  <si>
    <t>Tableau B - Tableau des emplois des flux d'énergie, en térajoules</t>
  </si>
  <si>
    <t>Explications des éléments du tableau E:</t>
  </si>
  <si>
    <t>Cette valeur est la consommation énergétique domestique nette du tableau D</t>
  </si>
  <si>
    <t>Carburant prélevé à l'étranger par des navires de pêche résidents</t>
  </si>
  <si>
    <t>Carburant acheté à l'étranger par des unités résidentes pour transport terrestre (rail inclus)</t>
  </si>
  <si>
    <t>Transport par eau international entrepris par des unités résidentes</t>
  </si>
  <si>
    <t>Carburant acheté par des non-résidents en Belgique pour le transport terrestre (rail inclus)</t>
  </si>
  <si>
    <t xml:space="preserve">Carburant prélevé en Belgique par les unités résidentes pour le transport aérien international </t>
  </si>
  <si>
    <t>Carburant prélevé  en Belgique par des non-résidents pour le transport par eau domestique.</t>
  </si>
  <si>
    <t>Carburant prélevé en Belgique par les non-résidents pour le transport aérien domestique et international.</t>
  </si>
  <si>
    <t>Consommation intérieure brute d'énergie (GIEC) telle que compilée et publiée par Eurostat (harmonisée internationnallement). Le GIEC n'inclut aucune consommation d'énergie pour le transport par eau international.</t>
  </si>
  <si>
    <t>élément 1</t>
  </si>
  <si>
    <t>élément 2.1</t>
  </si>
  <si>
    <t>élément 2.2</t>
  </si>
  <si>
    <t>élément 2.3</t>
  </si>
  <si>
    <t>élément 2.4</t>
  </si>
  <si>
    <t>élément 3.1</t>
  </si>
  <si>
    <t>élément 3.2</t>
  </si>
  <si>
    <t xml:space="preserve">élément 3.3 </t>
  </si>
  <si>
    <t>élément 4.m</t>
  </si>
  <si>
    <t>élément 5</t>
  </si>
  <si>
    <t>Il est possible que l'élément 1 inclut les flux d'énergie au-delà de ceux rapportés dans les statistiques énergétiques, dès lors ils ne sont pas inclus dans l'élément 5 qui est dérivé des statstiques énergétiques. Ces flux d'énergie 'au-delà des statistiques énergétiques' sont inclus dans l'élément 4 et peuvent être présentés ici comme un 'élément-mémo' séparé.</t>
  </si>
  <si>
    <t xml:space="preserve">Le tableau A décrit l’origine de tous les flux d’énergie. Il présente cinq catégories de source : l’environnement, les branches d’activité, les ménages, le reste du monde et l’accumulation. </t>
  </si>
  <si>
    <t>Le tableau B enregistre les emplois des différents flux par utilisateur. Il existe cinq catégories d’utilisateur : les branches d’activité, les ménages, le reste du monde, l’accumulation et l’environnement.</t>
  </si>
  <si>
    <t>Le tableau C détermine quels flux d’énergie enregistrés dans le tableau des emplois génèrent des émissions.</t>
  </si>
  <si>
    <t>Le tableau D regroupe des indicateurs énergétiques répartis entre production, consommation et accumulation. Il calcule sept indicateurs clés dérivés des tableaux A et B.</t>
  </si>
  <si>
    <t>Le tableau E réconcilie le principe de résidence et le principe du territoire. Il décrit les principales corrections apportées à l’indicateur clé selon le principe de résidence pour obtenir l’indicateur clé selon le principe du territoire.</t>
  </si>
  <si>
    <t>Activités économiques du reste du monde</t>
  </si>
  <si>
    <t>Consommation intermédiaire de produits énergétiques</t>
  </si>
  <si>
    <t xml:space="preserve">Consommation de produits énergétiques par les ménages </t>
  </si>
  <si>
    <t>Tableau E - Tableau de concordance 
Concordance entre l'indicateur des comptes de l'énergie (principe de résidence) et l'indicateur des bilans énergétiques (principe de territoire)</t>
  </si>
  <si>
    <t xml:space="preserve">    Transport par eau opéré par des non-résidents sur le territoire</t>
  </si>
  <si>
    <t>(+/-) Autres adaptations et écarts statistiques</t>
  </si>
  <si>
    <t xml:space="preserve">        (−) dont (memo) : flux d'énergie non rapportés dans les statistiques énergétiques mais inclus dans les PEFA (élément 1)</t>
  </si>
  <si>
    <t xml:space="preserve">Carburant prévelé par des unités résidentes (1) pour le 'transport par eau international' comme défini dans les statistiques énergétiques, incluant partiellement le carburant prélevé dans les ports domestiques (enregistré comme 'bunkers maritimes internationaux' dans les statistiques énergétiques); et/ou (2) pour le 'transport par eau domestique' à l'étranger. Le 'transport par eau international' renvoit aux trajets entre ports de départ et d'arrivée qui sont sur des territoires nationaux différents, le 'transport par eau domestique' renvoit aux trajets entre ports de départ et d'arrivée se trouvant sur le même territoire national. </t>
  </si>
  <si>
    <t xml:space="preserve">élément 4 </t>
  </si>
  <si>
    <t>Inclu les adapations concernant la consommation d'énergie enregistrée dans les PEFA mais non rapportées dans les statistiques énergétiques (5 IEA/Eurostat annual questionnaires), et dès lors non inclus dans la consommation intérieure brute d'néergie (GIEC)</t>
  </si>
  <si>
    <t>Consommation énergétique domestique nette pour usages non énergétiques</t>
  </si>
  <si>
    <t>Utilisations d'énergie générant des émissions</t>
  </si>
  <si>
    <t>Consommation énergétique domestique nette pour usages énergétiques</t>
  </si>
  <si>
    <t>PEFA_IND06a</t>
  </si>
  <si>
    <t>PEFA_IND06b</t>
  </si>
  <si>
    <t>PEFA_IND08</t>
  </si>
  <si>
    <t>Le tableau B1 enregistre la transformation des différents flux d'énergie par utilisateur. Il existe cinq catégories d’utilisateur : les branches d’activité, les ménages, le reste du monde, l’accumulation et l’environnement.</t>
  </si>
  <si>
    <t>Le tableau B2 enregistre la consommation finale des différents flux d'énergie par utilisateur. Il existe cinq catégories d’utilisateur : les branches d’activité, les ménages, le reste du monde, l’accumulation et l’environnement.</t>
  </si>
  <si>
    <t>Tableau B1</t>
  </si>
  <si>
    <t>Tableau B2</t>
  </si>
  <si>
    <t>Tableau B1 - Tableau de transformation des flux d’énergie</t>
  </si>
  <si>
    <t>Tableau B2 - Tableau de consommation finale des flux d’énergie</t>
  </si>
  <si>
    <t>Tableau B1 -  Tableau de transformation des flux d’énergie, en térajoules</t>
  </si>
  <si>
    <t>Tableau B2 - Tableau de consommation finale des flux d’énergie, en térajoules</t>
  </si>
  <si>
    <t>Consommation TJ</t>
  </si>
  <si>
    <t/>
  </si>
  <si>
    <t>Comparaison à Tableau D - consommation domestique nette</t>
  </si>
  <si>
    <t>Total consommation TJ avec utilisation non énergétique</t>
  </si>
  <si>
    <t>Consommation finale (Tableau B2 - P + R28 + R29)</t>
  </si>
  <si>
    <t>Consommation de transformation (Tableau B1)</t>
  </si>
  <si>
    <t>Ressources (Tableau A - P + R30 + R31)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</si>
</sst>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1"/>
      <color theme="1"/>
      <name val="Calibri"/>
      <family val="2"/>
      <scheme val="minor"/>
    </font>
    <font>
      <sz val="11"/>
      <color theme="1"/>
      <name val="Calibri"/>
      <family val="2"/>
      <scheme val="minor"/>
    </font>
    <font>
      <sz val="10"/>
      <name val="Arial"/>
      <family val="2"/>
    </font>
    <font>
      <sz val="11"/>
      <color indexed="8"/>
      <name val="Arial"/>
      <family val="2"/>
    </font>
    <font>
      <b/>
      <sz val="11"/>
      <color indexed="10"/>
      <name val="Arial"/>
      <family val="2"/>
    </font>
    <font>
      <sz val="10"/>
      <color indexed="8"/>
      <name val="Arial"/>
      <family val="2"/>
    </font>
    <font>
      <b/>
      <sz val="10"/>
      <color indexed="8"/>
      <name val="Arial"/>
      <family val="2"/>
    </font>
    <font>
      <b/>
      <u/>
      <sz val="10"/>
      <color indexed="8"/>
      <name val="Arial"/>
      <family val="2"/>
    </font>
    <font>
      <sz val="10"/>
      <color rgb="FFFF0000"/>
      <name val="Arial"/>
      <family val="2"/>
    </font>
    <font>
      <b/>
      <sz val="10"/>
      <name val="Arial"/>
      <family val="2"/>
    </font>
    <font>
      <b/>
      <sz val="10"/>
      <color rgb="FFFF0000"/>
      <name val="Arial"/>
      <family val="2"/>
    </font>
    <font>
      <b/>
      <sz val="10"/>
      <color rgb="FF000000"/>
      <name val="Arial"/>
      <family val="2"/>
    </font>
    <font>
      <sz val="12"/>
      <color indexed="8"/>
      <name val="Arial"/>
      <family val="2"/>
    </font>
    <font>
      <sz val="12"/>
      <name val="Arial"/>
      <family val="2"/>
    </font>
    <font>
      <sz val="10"/>
      <color indexed="62"/>
      <name val="Arial"/>
      <family val="2"/>
    </font>
    <font>
      <sz val="10"/>
      <color rgb="FF000000"/>
      <name val="Arial"/>
      <family val="2"/>
    </font>
    <font>
      <b/>
      <sz val="11"/>
      <color rgb="FFFF0000"/>
      <name val="Arial"/>
      <family val="2"/>
    </font>
    <font>
      <sz val="11"/>
      <color rgb="FFFF0000"/>
      <name val="Arial"/>
      <family val="2"/>
    </font>
    <font>
      <b/>
      <sz val="11"/>
      <color rgb="FF000000"/>
      <name val="Arial"/>
      <family val="2"/>
    </font>
    <font>
      <b/>
      <sz val="11"/>
      <color indexed="10"/>
      <name val="Arial"/>
      <family val="2"/>
    </font>
    <font>
      <sz val="10"/>
      <color indexed="8"/>
      <name val="Arial"/>
      <family val="2"/>
    </font>
    <font>
      <b/>
      <sz val="10"/>
      <color indexed="8"/>
      <name val="Arial"/>
      <family val="2"/>
    </font>
    <font>
      <sz val="10"/>
      <name val="Arial"/>
      <family val="2"/>
    </font>
    <font>
      <b/>
      <u/>
      <sz val="10"/>
      <color indexed="8"/>
      <name val="Arial"/>
      <family val="2"/>
    </font>
    <font>
      <b/>
      <sz val="10"/>
      <name val="Arial"/>
      <family val="2"/>
    </font>
    <font>
      <b/>
      <sz val="10"/>
      <color rgb="FF000000"/>
      <name val="Arial"/>
      <family val="2"/>
    </font>
    <font>
      <b/>
      <sz val="10"/>
      <color rgb="FFFF0000"/>
      <name val="Arial"/>
      <family val="2"/>
    </font>
    <font>
      <sz val="12"/>
      <color indexed="8"/>
      <name val="Arial"/>
      <family val="2"/>
    </font>
    <font>
      <sz val="12"/>
      <name val="Arial"/>
      <family val="2"/>
    </font>
    <font>
      <sz val="10"/>
      <color rgb="FF000000"/>
      <name val="Arial"/>
      <family val="2"/>
    </font>
    <font>
      <sz val="10"/>
      <color rgb="FFFF0000"/>
      <name val="Arial"/>
      <family val="2"/>
    </font>
    <font>
      <sz val="10"/>
      <color indexed="62"/>
      <name val="Arial"/>
      <family val="2"/>
    </font>
    <font>
      <sz val="11"/>
      <color indexed="8"/>
      <name val="Arial"/>
      <family val="2"/>
    </font>
    <font>
      <b/>
      <sz val="12"/>
      <name val="Arial"/>
      <family val="2"/>
    </font>
    <font>
      <b/>
      <sz val="11"/>
      <color indexed="10"/>
      <name val="Arial"/>
      <family val="2"/>
    </font>
    <font>
      <sz val="10"/>
      <color indexed="8"/>
      <name val="Arial"/>
      <family val="2"/>
    </font>
    <font>
      <sz val="10"/>
      <name val="Arial"/>
      <family val="2"/>
    </font>
    <font>
      <b/>
      <sz val="10"/>
      <color indexed="8"/>
      <name val="Arial"/>
      <family val="2"/>
    </font>
    <font>
      <b/>
      <sz val="10"/>
      <color rgb="FF000000"/>
      <name val="Arial"/>
      <family val="2"/>
    </font>
    <font>
      <sz val="10"/>
      <color rgb="FF000000"/>
      <name val="Arial"/>
      <family val="2"/>
    </font>
    <font>
      <i/>
      <sz val="10"/>
      <color indexed="8"/>
      <name val="Arial"/>
      <family val="2"/>
    </font>
    <font>
      <i/>
      <sz val="10"/>
      <color rgb="FF000000"/>
      <name val="Arial"/>
      <family val="2"/>
    </font>
    <font>
      <b/>
      <sz val="9"/>
      <name val="Arial"/>
      <family val="2"/>
    </font>
    <font>
      <sz val="11"/>
      <name val="Arial"/>
      <family val="2"/>
    </font>
    <font>
      <sz val="9"/>
      <name val="Arial"/>
      <family val="2"/>
    </font>
    <font>
      <sz val="10"/>
      <color theme="1"/>
      <name val="Palatino Linotype"/>
      <family val="1"/>
    </font>
    <font>
      <b/>
      <sz val="14"/>
      <color theme="1"/>
      <name val="Calibri"/>
      <family val="2"/>
      <scheme val="minor"/>
    </font>
    <font>
      <b/>
      <sz val="11"/>
      <name val="Arial"/>
      <family val="2"/>
    </font>
    <font>
      <sz val="11"/>
      <color theme="0"/>
      <name val="Calibri"/>
      <family val="2"/>
      <scheme val="minor"/>
    </font>
    <font>
      <b/>
      <sz val="12"/>
      <color theme="0"/>
      <name val="Arial"/>
      <family val="2"/>
    </font>
    <font>
      <b/>
      <sz val="10"/>
      <color theme="0"/>
      <name val="Arial"/>
      <family val="2"/>
    </font>
    <font>
      <sz val="10"/>
      <color theme="0"/>
      <name val="Arial"/>
      <family val="2"/>
    </font>
    <font>
      <sz val="14"/>
      <color theme="0"/>
      <name val="Arial"/>
      <family val="2"/>
    </font>
    <font>
      <i/>
      <sz val="10"/>
      <color theme="0"/>
      <name val="Arial"/>
      <family val="2"/>
    </font>
    <font>
      <sz val="9"/>
      <color theme="0"/>
      <name val="Arial"/>
      <family val="2"/>
    </font>
  </fonts>
  <fills count="9">
    <fill>
      <patternFill patternType="none"/>
    </fill>
    <fill>
      <patternFill patternType="gray125"/>
    </fill>
    <fill>
      <patternFill patternType="solid">
        <fgColor indexed="22"/>
        <bgColor indexed="64"/>
      </patternFill>
    </fill>
    <fill>
      <patternFill patternType="solid">
        <fgColor indexed="30"/>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123">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10"/>
      </top>
      <bottom style="thin">
        <color indexed="23"/>
      </bottom>
      <diagonal/>
    </border>
    <border>
      <left style="thin">
        <color indexed="23"/>
      </left>
      <right/>
      <top style="thin">
        <color indexed="10"/>
      </top>
      <bottom style="thin">
        <color indexed="23"/>
      </bottom>
      <diagonal/>
    </border>
    <border>
      <left style="thin">
        <color indexed="9"/>
      </left>
      <right/>
      <top/>
      <bottom style="thin">
        <color indexed="9"/>
      </bottom>
      <diagonal/>
    </border>
    <border>
      <left style="thin">
        <color theme="0" tint="-0.499984740745262"/>
      </left>
      <right/>
      <top style="thin">
        <color indexed="23"/>
      </top>
      <bottom style="thin">
        <color indexed="23"/>
      </bottom>
      <diagonal/>
    </border>
    <border>
      <left style="thin">
        <color indexed="23"/>
      </left>
      <right style="thin">
        <color indexed="9"/>
      </right>
      <top style="thin">
        <color indexed="9"/>
      </top>
      <bottom style="thin">
        <color indexed="9"/>
      </bottom>
      <diagonal/>
    </border>
    <border>
      <left style="thin">
        <color indexed="23"/>
      </left>
      <right style="thin">
        <color indexed="23"/>
      </right>
      <top style="thin">
        <color indexed="23"/>
      </top>
      <bottom style="hair">
        <color indexed="23"/>
      </bottom>
      <diagonal/>
    </border>
    <border>
      <left style="thin">
        <color indexed="23"/>
      </left>
      <right style="thin">
        <color indexed="23"/>
      </right>
      <top style="thin">
        <color indexed="23"/>
      </top>
      <bottom style="hair">
        <color indexed="55"/>
      </bottom>
      <diagonal/>
    </border>
    <border>
      <left style="thin">
        <color indexed="23"/>
      </left>
      <right/>
      <top style="thin">
        <color indexed="23"/>
      </top>
      <bottom style="hair">
        <color indexed="23"/>
      </bottom>
      <diagonal/>
    </border>
    <border>
      <left style="thin">
        <color theme="0" tint="-0.499984740745262"/>
      </left>
      <right/>
      <top/>
      <bottom/>
      <diagonal/>
    </border>
    <border>
      <left style="thin">
        <color theme="0" tint="-0.499984740745262"/>
      </left>
      <right/>
      <top style="thin">
        <color indexed="23"/>
      </top>
      <bottom/>
      <diagonal/>
    </border>
    <border>
      <left style="thin">
        <color theme="0" tint="-0.499984740745262"/>
      </left>
      <right/>
      <top style="thin">
        <color indexed="23"/>
      </top>
      <bottom style="hair">
        <color theme="0" tint="-0.499984740745262"/>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style="hair">
        <color indexed="55"/>
      </top>
      <bottom style="hair">
        <color indexed="55"/>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theme="0" tint="-0.499984740745262"/>
      </left>
      <right/>
      <top style="hair">
        <color theme="0" tint="-0.499984740745262"/>
      </top>
      <bottom style="hair">
        <color theme="0" tint="-0.499984740745262"/>
      </bottom>
      <diagonal/>
    </border>
    <border>
      <left style="thin">
        <color indexed="23"/>
      </left>
      <right/>
      <top style="hair">
        <color indexed="23"/>
      </top>
      <bottom style="thin">
        <color indexed="10"/>
      </bottom>
      <diagonal/>
    </border>
    <border>
      <left style="thin">
        <color theme="0" tint="-0.499984740745262"/>
      </left>
      <right/>
      <top style="hair">
        <color theme="0" tint="-0.499984740745262"/>
      </top>
      <bottom style="thin">
        <color indexed="10"/>
      </bottom>
      <diagonal/>
    </border>
    <border>
      <left/>
      <right style="thin">
        <color indexed="23"/>
      </right>
      <top style="hair">
        <color indexed="23"/>
      </top>
      <bottom/>
      <diagonal/>
    </border>
    <border>
      <left style="thin">
        <color theme="0" tint="-0.499984740745262"/>
      </left>
      <right/>
      <top style="thin">
        <color rgb="FFFF0000"/>
      </top>
      <bottom style="thin">
        <color indexed="23"/>
      </bottom>
      <diagonal/>
    </border>
    <border>
      <left/>
      <right/>
      <top style="thin">
        <color rgb="FFFF0000"/>
      </top>
      <bottom style="thin">
        <color indexed="23"/>
      </bottom>
      <diagonal/>
    </border>
    <border>
      <left/>
      <right/>
      <top style="thin">
        <color indexed="10"/>
      </top>
      <bottom style="thin">
        <color indexed="23"/>
      </bottom>
      <diagonal/>
    </border>
    <border>
      <left style="thin">
        <color indexed="23"/>
      </left>
      <right/>
      <top style="thin">
        <color indexed="23"/>
      </top>
      <bottom style="hair">
        <color indexed="55"/>
      </bottom>
      <diagonal/>
    </border>
    <border>
      <left style="thin">
        <color indexed="23"/>
      </left>
      <right/>
      <top style="hair">
        <color indexed="55"/>
      </top>
      <bottom style="hair">
        <color indexed="55"/>
      </bottom>
      <diagonal/>
    </border>
    <border>
      <left/>
      <right/>
      <top style="hair">
        <color indexed="55"/>
      </top>
      <bottom style="hair">
        <color indexed="55"/>
      </bottom>
      <diagonal/>
    </border>
    <border>
      <left/>
      <right/>
      <top style="thin">
        <color indexed="23"/>
      </top>
      <bottom style="hair">
        <color indexed="55"/>
      </bottom>
      <diagonal/>
    </border>
    <border>
      <left/>
      <right/>
      <top style="hair">
        <color indexed="55"/>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indexed="23"/>
      </left>
      <right style="thin">
        <color indexed="23"/>
      </right>
      <top style="hair">
        <color indexed="23"/>
      </top>
      <bottom/>
      <diagonal/>
    </border>
    <border>
      <left style="thin">
        <color indexed="23"/>
      </left>
      <right/>
      <top style="hair">
        <color indexed="23"/>
      </top>
      <bottom/>
      <diagonal/>
    </border>
    <border>
      <left/>
      <right/>
      <top style="hair">
        <color theme="0" tint="-0.499984740745262"/>
      </top>
      <bottom/>
      <diagonal/>
    </border>
    <border>
      <left style="hair">
        <color indexed="55"/>
      </left>
      <right/>
      <top style="hair">
        <color theme="0" tint="-0.499984740745262"/>
      </top>
      <bottom/>
      <diagonal/>
    </border>
    <border>
      <left style="thin">
        <color indexed="23"/>
      </left>
      <right/>
      <top style="thin">
        <color rgb="FFFF0000"/>
      </top>
      <bottom style="double">
        <color indexed="10"/>
      </bottom>
      <diagonal/>
    </border>
    <border>
      <left style="thin">
        <color indexed="23"/>
      </left>
      <right/>
      <top style="thin">
        <color rgb="FFFF0000"/>
      </top>
      <bottom/>
      <diagonal/>
    </border>
    <border>
      <left/>
      <right/>
      <top style="thin">
        <color rgb="FFFF0000"/>
      </top>
      <bottom/>
      <diagonal/>
    </border>
    <border>
      <left style="thin">
        <color indexed="23"/>
      </left>
      <right/>
      <top style="double">
        <color indexed="10"/>
      </top>
      <bottom style="double">
        <color indexed="23"/>
      </bottom>
      <diagonal/>
    </border>
    <border>
      <left style="thin">
        <color indexed="23"/>
      </left>
      <right style="thin">
        <color indexed="23"/>
      </right>
      <top/>
      <bottom/>
      <diagonal/>
    </border>
    <border>
      <left style="thin">
        <color theme="0" tint="-0.499984740745262"/>
      </left>
      <right/>
      <top style="thin">
        <color indexed="10"/>
      </top>
      <bottom style="thin">
        <color indexed="23"/>
      </bottom>
      <diagonal/>
    </border>
    <border>
      <left/>
      <right/>
      <top style="hair">
        <color indexed="55"/>
      </top>
      <bottom style="thin">
        <color indexed="10"/>
      </bottom>
      <diagonal/>
    </border>
    <border>
      <left style="hair">
        <color indexed="23"/>
      </left>
      <right/>
      <top style="thin">
        <color indexed="10"/>
      </top>
      <bottom style="thin">
        <color indexed="23"/>
      </bottom>
      <diagonal/>
    </border>
    <border>
      <left style="hair">
        <color indexed="23"/>
      </left>
      <right/>
      <top style="hair">
        <color indexed="55"/>
      </top>
      <bottom style="hair">
        <color indexed="55"/>
      </bottom>
      <diagonal/>
    </border>
    <border>
      <left style="thin">
        <color theme="0" tint="-0.499984740745262"/>
      </left>
      <right/>
      <top style="hair">
        <color indexed="55"/>
      </top>
      <bottom/>
      <diagonal/>
    </border>
    <border>
      <left style="hair">
        <color theme="0" tint="-0.499984740745262"/>
      </left>
      <right/>
      <top/>
      <bottom/>
      <diagonal/>
    </border>
    <border>
      <left style="thin">
        <color indexed="23"/>
      </left>
      <right/>
      <top style="hair">
        <color indexed="55"/>
      </top>
      <bottom/>
      <diagonal/>
    </border>
    <border>
      <left/>
      <right/>
      <top style="hair">
        <color indexed="55"/>
      </top>
      <bottom/>
      <diagonal/>
    </border>
    <border>
      <left style="thin">
        <color theme="0" tint="-0.499984740745262"/>
      </left>
      <right/>
      <top style="hair">
        <color theme="0" tint="-0.499984740745262"/>
      </top>
      <bottom/>
      <diagonal/>
    </border>
    <border>
      <left style="thin">
        <color indexed="23"/>
      </left>
      <right/>
      <top style="hair">
        <color theme="0" tint="-0.499984740745262"/>
      </top>
      <bottom/>
      <diagonal/>
    </border>
    <border>
      <left style="thin">
        <color indexed="23"/>
      </left>
      <right style="thin">
        <color indexed="23"/>
      </right>
      <top style="thin">
        <color indexed="10"/>
      </top>
      <bottom style="double">
        <color indexed="10"/>
      </bottom>
      <diagonal/>
    </border>
    <border>
      <left/>
      <right/>
      <top style="thin">
        <color rgb="FFFF0000"/>
      </top>
      <bottom style="double">
        <color indexed="10"/>
      </bottom>
      <diagonal/>
    </border>
    <border>
      <left style="thin">
        <color theme="0" tint="-0.499984740745262"/>
      </left>
      <right/>
      <top style="thin">
        <color rgb="FFFF0000"/>
      </top>
      <bottom style="double">
        <color indexed="10"/>
      </bottom>
      <diagonal/>
    </border>
    <border>
      <left style="hair">
        <color theme="0" tint="-0.34998626667073579"/>
      </left>
      <right/>
      <top style="thin">
        <color rgb="FFFF0000"/>
      </top>
      <bottom style="double">
        <color indexed="10"/>
      </bottom>
      <diagonal/>
    </border>
    <border>
      <left style="thin">
        <color theme="0" tint="-0.34998626667073579"/>
      </left>
      <right/>
      <top style="thin">
        <color rgb="FFFF0000"/>
      </top>
      <bottom style="double">
        <color indexed="10"/>
      </bottom>
      <diagonal/>
    </border>
    <border>
      <left style="thin">
        <color indexed="23"/>
      </left>
      <right style="thin">
        <color indexed="23"/>
      </right>
      <top style="double">
        <color indexed="10"/>
      </top>
      <bottom style="thin">
        <color indexed="23"/>
      </bottom>
      <diagonal/>
    </border>
    <border>
      <left style="thin">
        <color indexed="23"/>
      </left>
      <right/>
      <top style="double">
        <color indexed="10"/>
      </top>
      <bottom style="thin">
        <color indexed="23"/>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10"/>
      </bottom>
      <diagonal/>
    </border>
    <border>
      <left style="thin">
        <color indexed="23"/>
      </left>
      <right/>
      <top/>
      <bottom style="thin">
        <color indexed="10"/>
      </bottom>
      <diagonal/>
    </border>
    <border>
      <left style="thin">
        <color indexed="64"/>
      </left>
      <right/>
      <top/>
      <bottom/>
      <diagonal/>
    </border>
    <border>
      <left style="hair">
        <color indexed="23"/>
      </left>
      <right/>
      <top style="thin">
        <color indexed="23"/>
      </top>
      <bottom style="hair">
        <color indexed="23"/>
      </bottom>
      <diagonal/>
    </border>
    <border>
      <left style="hair">
        <color indexed="23"/>
      </left>
      <right/>
      <top style="hair">
        <color indexed="23"/>
      </top>
      <bottom/>
      <diagonal/>
    </border>
    <border>
      <left style="thin">
        <color theme="0" tint="-0.499984740745262"/>
      </left>
      <right/>
      <top/>
      <bottom style="thin">
        <color indexed="10"/>
      </bottom>
      <diagonal/>
    </border>
    <border>
      <left style="hair">
        <color indexed="23"/>
      </left>
      <right/>
      <top/>
      <bottom style="thin">
        <color indexed="10"/>
      </bottom>
      <diagonal/>
    </border>
    <border>
      <left style="thin">
        <color indexed="23"/>
      </left>
      <right/>
      <top style="thin">
        <color rgb="FFFF0000"/>
      </top>
      <bottom style="thin">
        <color indexed="23"/>
      </bottom>
      <diagonal/>
    </border>
    <border>
      <left style="hair">
        <color theme="0" tint="-0.499984740745262"/>
      </left>
      <right/>
      <top style="hair">
        <color indexed="55"/>
      </top>
      <bottom/>
      <diagonal/>
    </border>
    <border>
      <left style="hair">
        <color indexed="55"/>
      </left>
      <right/>
      <top style="hair">
        <color indexed="55"/>
      </top>
      <bottom/>
      <diagonal/>
    </border>
    <border>
      <left style="hair">
        <color theme="0" tint="-0.499984740745262"/>
      </left>
      <right/>
      <top/>
      <bottom style="thin">
        <color indexed="10"/>
      </bottom>
      <diagonal/>
    </border>
    <border>
      <left style="hair">
        <color indexed="55"/>
      </left>
      <right/>
      <top/>
      <bottom style="thin">
        <color indexed="10"/>
      </bottom>
      <diagonal/>
    </border>
    <border>
      <left/>
      <right/>
      <top style="thin">
        <color indexed="10"/>
      </top>
      <bottom style="double">
        <color indexed="10"/>
      </bottom>
      <diagonal/>
    </border>
    <border>
      <left style="hair">
        <color indexed="55"/>
      </left>
      <right/>
      <top style="hair">
        <color indexed="55"/>
      </top>
      <bottom style="hair">
        <color indexed="55"/>
      </bottom>
      <diagonal/>
    </border>
    <border>
      <left style="thin">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indexed="23"/>
      </left>
      <right/>
      <top style="hair">
        <color indexed="55"/>
      </top>
      <bottom style="thin">
        <color indexed="23"/>
      </bottom>
      <diagonal/>
    </border>
    <border>
      <left/>
      <right/>
      <top style="hair">
        <color indexed="55"/>
      </top>
      <bottom style="thin">
        <color indexed="23"/>
      </bottom>
      <diagonal/>
    </border>
    <border>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64"/>
      </right>
      <top/>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hair">
        <color indexed="23"/>
      </bottom>
      <diagonal/>
    </border>
    <border>
      <left style="thin">
        <color indexed="23"/>
      </left>
      <right style="thin">
        <color indexed="64"/>
      </right>
      <top/>
      <bottom style="hair">
        <color indexed="23"/>
      </bottom>
      <diagonal/>
    </border>
    <border>
      <left style="thin">
        <color indexed="64"/>
      </left>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64"/>
      </left>
      <right/>
      <top style="hair">
        <color indexed="23"/>
      </top>
      <bottom/>
      <diagonal/>
    </border>
    <border>
      <left style="thin">
        <color indexed="23"/>
      </left>
      <right style="thin">
        <color indexed="64"/>
      </right>
      <top style="hair">
        <color indexed="23"/>
      </top>
      <bottom/>
      <diagonal/>
    </border>
    <border>
      <left style="thin">
        <color indexed="64"/>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64"/>
      </right>
      <top style="thin">
        <color indexed="23"/>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23"/>
      </bottom>
      <diagonal/>
    </border>
    <border>
      <left style="thin">
        <color indexed="23"/>
      </left>
      <right style="thin">
        <color indexed="23"/>
      </right>
      <top style="thin">
        <color indexed="64"/>
      </top>
      <bottom style="thin">
        <color indexed="64"/>
      </bottom>
      <diagonal/>
    </border>
    <border>
      <left style="thin">
        <color indexed="23"/>
      </left>
      <right style="thin">
        <color indexed="23"/>
      </right>
      <top/>
      <bottom style="thin">
        <color indexed="64"/>
      </bottom>
      <diagonal/>
    </border>
    <border>
      <left/>
      <right style="thin">
        <color indexed="23"/>
      </right>
      <top/>
      <bottom style="thin">
        <color indexed="64"/>
      </bottom>
      <diagonal/>
    </border>
    <border>
      <left style="thin">
        <color indexed="23"/>
      </left>
      <right/>
      <top style="thin">
        <color indexed="23"/>
      </top>
      <bottom style="thin">
        <color rgb="FFFF0000"/>
      </bottom>
      <diagonal/>
    </border>
    <border>
      <left/>
      <right/>
      <top/>
      <bottom style="thin">
        <color indexed="23"/>
      </bottom>
      <diagonal/>
    </border>
    <border>
      <left style="thin">
        <color theme="0" tint="-0.499984740745262"/>
      </left>
      <right/>
      <top/>
      <bottom style="thin">
        <color indexed="23"/>
      </bottom>
      <diagonal/>
    </border>
    <border>
      <left/>
      <right/>
      <top style="thin">
        <color indexed="23"/>
      </top>
      <bottom style="thin">
        <color rgb="FFFF0000"/>
      </bottom>
      <diagonal/>
    </border>
    <border>
      <left style="thin">
        <color indexed="23"/>
      </left>
      <right style="thin">
        <color indexed="23"/>
      </right>
      <top/>
      <bottom style="thin">
        <color rgb="FFFF0000"/>
      </bottom>
      <diagonal/>
    </border>
    <border>
      <left style="thin">
        <color indexed="23"/>
      </left>
      <right style="thin">
        <color indexed="23"/>
      </right>
      <top style="thin">
        <color indexed="64"/>
      </top>
      <bottom style="thin">
        <color rgb="FFFF0000"/>
      </bottom>
      <diagonal/>
    </border>
  </borders>
  <cellStyleXfs count="5">
    <xf numFmtId="0" fontId="0" fillId="0" borderId="0"/>
    <xf numFmtId="0" fontId="1"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cellStyleXfs>
  <cellXfs count="394">
    <xf numFmtId="0" fontId="0" fillId="0" borderId="0" xfId="0"/>
    <xf numFmtId="0" fontId="2" fillId="0" borderId="0" xfId="1" applyFont="1" applyFill="1" applyBorder="1" applyAlignment="1" applyProtection="1">
      <alignment vertical="center" wrapText="1"/>
      <protection hidden="1"/>
    </xf>
    <xf numFmtId="0" fontId="3" fillId="0" borderId="0" xfId="1" applyFont="1" applyProtection="1">
      <protection hidden="1"/>
    </xf>
    <xf numFmtId="0" fontId="2" fillId="0" borderId="1" xfId="1" applyFont="1" applyFill="1" applyBorder="1" applyAlignment="1" applyProtection="1">
      <alignment vertical="center" wrapText="1"/>
      <protection hidden="1"/>
    </xf>
    <xf numFmtId="164" fontId="10" fillId="4" borderId="7" xfId="1" applyNumberFormat="1" applyFont="1" applyFill="1" applyBorder="1" applyAlignment="1" applyProtection="1">
      <alignment vertical="center"/>
      <protection locked="0"/>
    </xf>
    <xf numFmtId="164" fontId="10" fillId="4" borderId="10" xfId="1" applyNumberFormat="1" applyFont="1" applyFill="1" applyBorder="1" applyAlignment="1" applyProtection="1">
      <alignment vertical="center"/>
      <protection locked="0"/>
    </xf>
    <xf numFmtId="164" fontId="10" fillId="4" borderId="17" xfId="1" applyNumberFormat="1" applyFont="1" applyFill="1" applyBorder="1" applyAlignment="1" applyProtection="1">
      <alignment vertical="center"/>
      <protection locked="0"/>
    </xf>
    <xf numFmtId="164" fontId="11" fillId="5" borderId="7" xfId="1" applyNumberFormat="1" applyFont="1" applyFill="1" applyBorder="1" applyAlignment="1" applyProtection="1">
      <alignment vertical="center"/>
      <protection locked="0"/>
    </xf>
    <xf numFmtId="0" fontId="12" fillId="0" borderId="18" xfId="1" quotePrefix="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164" fontId="10" fillId="4" borderId="22" xfId="1" applyNumberFormat="1" applyFont="1" applyFill="1" applyBorder="1" applyAlignment="1" applyProtection="1">
      <alignment vertical="center"/>
      <protection locked="0"/>
    </xf>
    <xf numFmtId="164" fontId="10" fillId="4" borderId="0" xfId="1" applyNumberFormat="1" applyFont="1" applyFill="1" applyBorder="1" applyAlignment="1" applyProtection="1">
      <alignment vertical="center"/>
      <protection locked="0"/>
    </xf>
    <xf numFmtId="164" fontId="8" fillId="4" borderId="0" xfId="1" applyNumberFormat="1" applyFont="1" applyFill="1" applyBorder="1" applyAlignment="1" applyProtection="1">
      <alignment vertical="center"/>
      <protection locked="0"/>
    </xf>
    <xf numFmtId="164" fontId="10" fillId="4" borderId="23" xfId="1" applyNumberFormat="1" applyFont="1" applyFill="1" applyBorder="1" applyAlignment="1" applyProtection="1">
      <alignment vertical="center"/>
      <protection locked="0"/>
    </xf>
    <xf numFmtId="164" fontId="11" fillId="5" borderId="24" xfId="1" applyNumberFormat="1" applyFont="1" applyFill="1" applyBorder="1" applyAlignment="1" applyProtection="1">
      <alignment vertical="center"/>
      <protection locked="0"/>
    </xf>
    <xf numFmtId="0" fontId="14" fillId="0" borderId="0" xfId="1" applyFont="1" applyFill="1" applyBorder="1" applyAlignment="1" applyProtection="1">
      <alignment vertical="center" wrapText="1"/>
      <protection hidden="1"/>
    </xf>
    <xf numFmtId="164" fontId="11" fillId="5" borderId="29" xfId="1" applyNumberFormat="1" applyFont="1" applyFill="1" applyBorder="1" applyAlignment="1" applyProtection="1">
      <alignment vertical="center"/>
      <protection locked="0"/>
    </xf>
    <xf numFmtId="164" fontId="11" fillId="5" borderId="31"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vertical="center"/>
      <protection locked="0"/>
    </xf>
    <xf numFmtId="164" fontId="10" fillId="4" borderId="33" xfId="1" applyNumberFormat="1" applyFont="1" applyFill="1" applyBorder="1" applyAlignment="1" applyProtection="1">
      <alignment vertical="center"/>
      <protection locked="0"/>
    </xf>
    <xf numFmtId="164" fontId="10" fillId="4" borderId="34" xfId="1" applyNumberFormat="1" applyFont="1" applyFill="1" applyBorder="1" applyAlignment="1" applyProtection="1">
      <alignment vertical="center"/>
      <protection locked="0"/>
    </xf>
    <xf numFmtId="164" fontId="10" fillId="4" borderId="35" xfId="1" applyNumberFormat="1" applyFont="1" applyFill="1" applyBorder="1" applyAlignment="1" applyProtection="1">
      <alignment vertical="center"/>
      <protection locked="0"/>
    </xf>
    <xf numFmtId="0" fontId="2" fillId="0" borderId="0" xfId="4" applyNumberFormat="1" applyFont="1" applyFill="1" applyBorder="1" applyAlignment="1" applyProtection="1">
      <alignment vertical="center"/>
      <protection hidden="1"/>
    </xf>
    <xf numFmtId="164" fontId="11" fillId="5" borderId="37" xfId="1" applyNumberFormat="1" applyFont="1" applyFill="1" applyBorder="1" applyAlignment="1" applyProtection="1">
      <alignment vertical="center"/>
      <protection locked="0"/>
    </xf>
    <xf numFmtId="164" fontId="11" fillId="5" borderId="38" xfId="1" applyNumberFormat="1" applyFont="1" applyFill="1" applyBorder="1" applyAlignment="1" applyProtection="1">
      <alignment vertical="center"/>
      <protection locked="0"/>
    </xf>
    <xf numFmtId="164" fontId="15" fillId="5" borderId="38" xfId="1" applyNumberFormat="1" applyFont="1" applyFill="1" applyBorder="1" applyAlignment="1" applyProtection="1">
      <alignment vertical="center"/>
      <protection locked="0"/>
    </xf>
    <xf numFmtId="164" fontId="8" fillId="4" borderId="5" xfId="1" applyNumberFormat="1" applyFont="1" applyFill="1" applyBorder="1" applyAlignment="1" applyProtection="1">
      <alignment vertical="center"/>
      <protection locked="0"/>
    </xf>
    <xf numFmtId="164" fontId="10" fillId="4" borderId="5" xfId="1" applyNumberFormat="1" applyFont="1" applyFill="1" applyBorder="1" applyAlignment="1" applyProtection="1">
      <alignment vertical="center"/>
      <protection locked="0"/>
    </xf>
    <xf numFmtId="164" fontId="11" fillId="5" borderId="30" xfId="1" applyNumberFormat="1" applyFont="1" applyFill="1" applyBorder="1" applyAlignment="1" applyProtection="1">
      <alignment vertical="center"/>
      <protection locked="0"/>
    </xf>
    <xf numFmtId="164" fontId="10" fillId="4" borderId="39" xfId="1" applyNumberFormat="1" applyFont="1" applyFill="1" applyBorder="1" applyAlignment="1" applyProtection="1">
      <alignment vertical="center"/>
      <protection locked="0"/>
    </xf>
    <xf numFmtId="164" fontId="8" fillId="4" borderId="39" xfId="1" applyNumberFormat="1" applyFont="1" applyFill="1" applyBorder="1" applyAlignment="1" applyProtection="1">
      <alignment vertical="center"/>
      <protection locked="0"/>
    </xf>
    <xf numFmtId="0" fontId="2" fillId="0" borderId="2" xfId="4" applyNumberFormat="1" applyFont="1" applyFill="1" applyBorder="1" applyAlignment="1" applyProtection="1">
      <alignment vertical="center"/>
      <protection hidden="1"/>
    </xf>
    <xf numFmtId="164" fontId="15" fillId="5" borderId="40" xfId="1" applyNumberFormat="1" applyFont="1" applyFill="1" applyBorder="1" applyAlignment="1" applyProtection="1">
      <alignment vertical="center"/>
      <protection locked="0"/>
    </xf>
    <xf numFmtId="164" fontId="11" fillId="5" borderId="40" xfId="1" applyNumberFormat="1" applyFont="1" applyFill="1" applyBorder="1" applyAlignment="1" applyProtection="1">
      <alignment vertical="center"/>
      <protection locked="0"/>
    </xf>
    <xf numFmtId="164" fontId="11" fillId="5" borderId="41" xfId="1" applyNumberFormat="1" applyFont="1" applyFill="1" applyBorder="1" applyAlignment="1" applyProtection="1">
      <alignment vertical="center"/>
      <protection locked="0"/>
    </xf>
    <xf numFmtId="164" fontId="15" fillId="5" borderId="42" xfId="1" applyNumberFormat="1" applyFont="1" applyFill="1" applyBorder="1" applyAlignment="1" applyProtection="1">
      <alignment vertical="center"/>
      <protection locked="0"/>
    </xf>
    <xf numFmtId="164" fontId="15" fillId="5" borderId="45" xfId="1" applyNumberFormat="1" applyFont="1" applyFill="1" applyBorder="1" applyAlignment="1" applyProtection="1">
      <alignment vertical="center"/>
      <protection locked="0"/>
    </xf>
    <xf numFmtId="164" fontId="11" fillId="5" borderId="45" xfId="1" applyNumberFormat="1" applyFont="1" applyFill="1" applyBorder="1" applyAlignment="1" applyProtection="1">
      <alignment vertical="center"/>
      <protection locked="0"/>
    </xf>
    <xf numFmtId="164" fontId="15" fillId="5" borderId="46" xfId="1" applyNumberFormat="1" applyFont="1" applyFill="1" applyBorder="1" applyAlignment="1" applyProtection="1">
      <alignment vertical="center"/>
      <protection locked="0"/>
    </xf>
    <xf numFmtId="164" fontId="10" fillId="4" borderId="48" xfId="1" applyNumberFormat="1" applyFont="1" applyFill="1" applyBorder="1" applyAlignment="1" applyProtection="1">
      <alignment vertical="center"/>
      <protection locked="0"/>
    </xf>
    <xf numFmtId="164" fontId="10" fillId="4" borderId="49" xfId="1" applyNumberFormat="1" applyFont="1" applyFill="1" applyBorder="1" applyAlignment="1" applyProtection="1">
      <alignment vertical="center"/>
      <protection locked="0"/>
    </xf>
    <xf numFmtId="164" fontId="11" fillId="5" borderId="50" xfId="1" applyNumberFormat="1" applyFont="1" applyFill="1" applyBorder="1" applyAlignment="1" applyProtection="1">
      <alignment vertical="center"/>
      <protection locked="0"/>
    </xf>
    <xf numFmtId="164" fontId="10" fillId="4" borderId="50" xfId="1" applyNumberFormat="1" applyFont="1" applyFill="1" applyBorder="1" applyAlignment="1" applyProtection="1">
      <alignment vertical="center"/>
      <protection locked="0"/>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Alignment="1" applyProtection="1">
      <alignment vertical="center" wrapText="1"/>
      <protection hidden="1"/>
    </xf>
    <xf numFmtId="0" fontId="2" fillId="0" borderId="0" xfId="1" applyFont="1" applyFill="1" applyAlignment="1" applyProtection="1">
      <alignment vertical="center" wrapText="1"/>
      <protection hidden="1"/>
    </xf>
    <xf numFmtId="164" fontId="10" fillId="4" borderId="0" xfId="1" applyNumberFormat="1" applyFont="1" applyFill="1" applyBorder="1" applyAlignment="1" applyProtection="1">
      <alignment horizontal="right" vertical="center"/>
      <protection locked="0"/>
    </xf>
    <xf numFmtId="164" fontId="8" fillId="4" borderId="0" xfId="1" applyNumberFormat="1" applyFont="1" applyFill="1" applyBorder="1" applyAlignment="1" applyProtection="1">
      <alignment horizontal="right" vertical="center"/>
      <protection locked="0"/>
    </xf>
    <xf numFmtId="164" fontId="10" fillId="4" borderId="34" xfId="1" applyNumberFormat="1" applyFont="1" applyFill="1" applyBorder="1" applyAlignment="1" applyProtection="1">
      <alignment horizontal="right" vertical="center"/>
      <protection locked="0"/>
    </xf>
    <xf numFmtId="164" fontId="10" fillId="4" borderId="56" xfId="1" applyNumberFormat="1" applyFont="1" applyFill="1" applyBorder="1" applyAlignment="1" applyProtection="1">
      <alignment horizontal="right" vertical="center"/>
      <protection locked="0"/>
    </xf>
    <xf numFmtId="164" fontId="10" fillId="4" borderId="57" xfId="1" applyNumberFormat="1" applyFont="1" applyFill="1" applyBorder="1" applyAlignment="1" applyProtection="1">
      <alignment horizontal="right" vertical="center"/>
      <protection locked="0"/>
    </xf>
    <xf numFmtId="164" fontId="8" fillId="4" borderId="57" xfId="1" applyNumberFormat="1" applyFont="1" applyFill="1" applyBorder="1" applyAlignment="1" applyProtection="1">
      <alignment horizontal="right" vertical="center"/>
      <protection locked="0"/>
    </xf>
    <xf numFmtId="0" fontId="2" fillId="0" borderId="70" xfId="4" applyNumberFormat="1" applyFont="1" applyFill="1" applyBorder="1" applyAlignment="1" applyProtection="1">
      <alignment vertical="center"/>
      <protection hidden="1"/>
    </xf>
    <xf numFmtId="0" fontId="5" fillId="0" borderId="71" xfId="1" applyFont="1" applyFill="1" applyBorder="1" applyAlignment="1" applyProtection="1">
      <alignment vertical="center"/>
    </xf>
    <xf numFmtId="0" fontId="5" fillId="0" borderId="71" xfId="1" applyFont="1" applyFill="1" applyBorder="1" applyAlignment="1" applyProtection="1">
      <alignment vertical="center" wrapText="1"/>
    </xf>
    <xf numFmtId="0" fontId="5" fillId="0" borderId="70" xfId="1" applyFont="1" applyFill="1" applyBorder="1" applyAlignment="1" applyProtection="1">
      <alignment vertical="center" wrapText="1"/>
      <protection hidden="1"/>
    </xf>
    <xf numFmtId="0" fontId="3" fillId="0" borderId="0" xfId="1" applyFont="1" applyAlignment="1" applyProtection="1">
      <alignment vertical="center"/>
      <protection hidden="1"/>
    </xf>
    <xf numFmtId="164" fontId="10" fillId="4" borderId="35" xfId="1" applyNumberFormat="1" applyFont="1" applyFill="1" applyBorder="1" applyAlignment="1" applyProtection="1">
      <alignment horizontal="right" vertical="center"/>
      <protection locked="0"/>
    </xf>
    <xf numFmtId="164" fontId="10" fillId="4" borderId="23" xfId="1" applyNumberFormat="1" applyFont="1" applyFill="1" applyBorder="1" applyAlignment="1" applyProtection="1">
      <alignment horizontal="right" vertical="center"/>
      <protection locked="0"/>
    </xf>
    <xf numFmtId="164" fontId="10" fillId="4" borderId="5" xfId="1" applyNumberFormat="1" applyFont="1" applyFill="1" applyBorder="1" applyAlignment="1" applyProtection="1">
      <alignment horizontal="right" vertical="center"/>
      <protection locked="0"/>
    </xf>
    <xf numFmtId="164" fontId="10" fillId="4" borderId="22" xfId="1" applyNumberFormat="1" applyFont="1" applyFill="1" applyBorder="1" applyAlignment="1" applyProtection="1">
      <alignment horizontal="right" vertical="center"/>
      <protection locked="0"/>
    </xf>
    <xf numFmtId="164" fontId="8" fillId="4" borderId="72" xfId="1" applyNumberFormat="1" applyFont="1" applyFill="1" applyBorder="1" applyAlignment="1" applyProtection="1">
      <alignment horizontal="right" vertical="center"/>
      <protection locked="0"/>
    </xf>
    <xf numFmtId="164" fontId="10" fillId="4" borderId="73"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right" vertical="center"/>
      <protection locked="0"/>
    </xf>
    <xf numFmtId="164" fontId="10" fillId="4" borderId="68" xfId="1" applyNumberFormat="1" applyFont="1" applyFill="1" applyBorder="1" applyAlignment="1" applyProtection="1">
      <alignment horizontal="right" vertical="center"/>
      <protection locked="0"/>
    </xf>
    <xf numFmtId="164" fontId="10" fillId="4" borderId="76" xfId="1" applyNumberFormat="1" applyFont="1" applyFill="1" applyBorder="1" applyAlignment="1" applyProtection="1">
      <alignment horizontal="right" vertical="center"/>
      <protection locked="0"/>
    </xf>
    <xf numFmtId="164" fontId="8" fillId="4" borderId="76"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center" vertical="center"/>
      <protection locked="0"/>
    </xf>
    <xf numFmtId="164" fontId="10" fillId="4" borderId="22" xfId="1" applyNumberFormat="1" applyFont="1" applyFill="1" applyBorder="1" applyAlignment="1" applyProtection="1">
      <alignment horizontal="center" vertical="center"/>
      <protection locked="0"/>
    </xf>
    <xf numFmtId="164" fontId="10" fillId="4" borderId="77" xfId="1" applyNumberFormat="1" applyFont="1" applyFill="1" applyBorder="1" applyAlignment="1" applyProtection="1">
      <alignment horizontal="right" vertical="center"/>
      <protection locked="0"/>
    </xf>
    <xf numFmtId="164" fontId="10" fillId="4" borderId="78" xfId="1" applyNumberFormat="1" applyFont="1" applyFill="1" applyBorder="1" applyAlignment="1" applyProtection="1">
      <alignment horizontal="right" vertical="center"/>
      <protection locked="0"/>
    </xf>
    <xf numFmtId="164" fontId="8" fillId="4" borderId="78" xfId="1" applyNumberFormat="1" applyFont="1" applyFill="1" applyBorder="1" applyAlignment="1" applyProtection="1">
      <alignment horizontal="right" vertical="center"/>
      <protection locked="0"/>
    </xf>
    <xf numFmtId="164" fontId="10" fillId="4" borderId="77" xfId="1" applyNumberFormat="1" applyFont="1" applyFill="1" applyBorder="1" applyAlignment="1" applyProtection="1">
      <alignment horizontal="center" vertical="center"/>
      <protection locked="0"/>
    </xf>
    <xf numFmtId="164" fontId="10" fillId="4" borderId="79" xfId="1" applyNumberFormat="1" applyFont="1" applyFill="1" applyBorder="1" applyAlignment="1" applyProtection="1">
      <alignment horizontal="right" vertical="center"/>
      <protection locked="0"/>
    </xf>
    <xf numFmtId="164" fontId="10" fillId="4" borderId="80" xfId="1" applyNumberFormat="1" applyFont="1" applyFill="1" applyBorder="1" applyAlignment="1" applyProtection="1">
      <alignment horizontal="right" vertical="center"/>
      <protection locked="0"/>
    </xf>
    <xf numFmtId="164" fontId="8" fillId="4" borderId="81" xfId="1" applyNumberFormat="1" applyFont="1" applyFill="1" applyBorder="1" applyAlignment="1" applyProtection="1">
      <alignment horizontal="right" vertical="center"/>
      <protection locked="0"/>
    </xf>
    <xf numFmtId="164" fontId="8" fillId="4" borderId="59" xfId="1" applyNumberFormat="1" applyFont="1" applyFill="1" applyBorder="1" applyAlignment="1" applyProtection="1">
      <alignment horizontal="right" vertical="center"/>
      <protection locked="0"/>
    </xf>
    <xf numFmtId="164" fontId="10" fillId="4" borderId="82" xfId="1" applyNumberFormat="1" applyFont="1" applyFill="1" applyBorder="1" applyAlignment="1" applyProtection="1">
      <alignment horizontal="right" vertical="center"/>
      <protection locked="0"/>
    </xf>
    <xf numFmtId="164" fontId="8" fillId="4" borderId="83" xfId="1" applyNumberFormat="1" applyFont="1" applyFill="1" applyBorder="1" applyAlignment="1" applyProtection="1">
      <alignment horizontal="right" vertical="center"/>
      <protection locked="0"/>
    </xf>
    <xf numFmtId="164" fontId="10" fillId="4" borderId="84" xfId="1" applyNumberFormat="1" applyFont="1" applyFill="1" applyBorder="1" applyAlignment="1" applyProtection="1">
      <alignment horizontal="right" vertical="center"/>
      <protection locked="0"/>
    </xf>
    <xf numFmtId="0" fontId="2" fillId="0" borderId="2" xfId="4" applyNumberFormat="1" applyFont="1" applyFill="1" applyBorder="1" applyAlignment="1" applyProtection="1">
      <alignment vertical="center"/>
    </xf>
    <xf numFmtId="0" fontId="12" fillId="0" borderId="16" xfId="1" applyFont="1" applyFill="1" applyBorder="1" applyAlignment="1" applyProtection="1">
      <alignment vertical="center" wrapText="1"/>
    </xf>
    <xf numFmtId="0" fontId="2" fillId="0" borderId="2" xfId="1" applyFont="1" applyFill="1" applyBorder="1" applyAlignment="1" applyProtection="1">
      <alignment vertical="center" wrapText="1"/>
    </xf>
    <xf numFmtId="0" fontId="2" fillId="0" borderId="0" xfId="1" applyFont="1" applyFill="1" applyBorder="1" applyAlignment="1" applyProtection="1">
      <alignment vertical="center" wrapText="1"/>
    </xf>
    <xf numFmtId="164" fontId="11" fillId="5" borderId="36" xfId="1" applyNumberFormat="1" applyFont="1" applyFill="1" applyBorder="1" applyAlignment="1" applyProtection="1">
      <alignment horizontal="right" vertical="center"/>
    </xf>
    <xf numFmtId="164" fontId="11" fillId="5" borderId="39" xfId="1" applyNumberFormat="1" applyFont="1" applyFill="1" applyBorder="1" applyAlignment="1" applyProtection="1">
      <alignment horizontal="right" vertical="center"/>
    </xf>
    <xf numFmtId="164" fontId="15" fillId="5" borderId="39" xfId="1" applyNumberFormat="1" applyFont="1" applyFill="1" applyBorder="1" applyAlignment="1" applyProtection="1">
      <alignment horizontal="right" vertical="center"/>
    </xf>
    <xf numFmtId="164" fontId="10" fillId="4" borderId="36" xfId="1" applyNumberFormat="1" applyFont="1" applyFill="1" applyBorder="1" applyAlignment="1" applyProtection="1">
      <alignment horizontal="right" vertical="center"/>
    </xf>
    <xf numFmtId="164" fontId="8" fillId="4" borderId="39" xfId="1" applyNumberFormat="1" applyFont="1" applyFill="1" applyBorder="1" applyAlignment="1" applyProtection="1">
      <alignment horizontal="right" vertical="center"/>
    </xf>
    <xf numFmtId="164" fontId="10" fillId="4" borderId="39" xfId="1" applyNumberFormat="1" applyFont="1" applyFill="1" applyBorder="1" applyAlignment="1" applyProtection="1">
      <alignment horizontal="right" vertical="center"/>
    </xf>
    <xf numFmtId="164" fontId="11" fillId="5" borderId="37" xfId="1" applyNumberFormat="1" applyFont="1" applyFill="1" applyBorder="1" applyAlignment="1" applyProtection="1">
      <alignment horizontal="right" vertical="center"/>
    </xf>
    <xf numFmtId="164" fontId="11" fillId="5" borderId="38" xfId="1" applyNumberFormat="1" applyFont="1" applyFill="1" applyBorder="1" applyAlignment="1" applyProtection="1">
      <alignment horizontal="right" vertical="center"/>
    </xf>
    <xf numFmtId="164" fontId="15" fillId="5" borderId="38" xfId="1" applyNumberFormat="1" applyFont="1" applyFill="1" applyBorder="1" applyAlignment="1" applyProtection="1">
      <alignment horizontal="right" vertical="center"/>
    </xf>
    <xf numFmtId="164" fontId="10" fillId="4" borderId="37" xfId="1" applyNumberFormat="1" applyFont="1" applyFill="1" applyBorder="1" applyAlignment="1" applyProtection="1">
      <alignment horizontal="right" vertical="center"/>
    </xf>
    <xf numFmtId="164" fontId="8" fillId="4" borderId="38" xfId="1" applyNumberFormat="1" applyFont="1" applyFill="1" applyBorder="1" applyAlignment="1" applyProtection="1">
      <alignment horizontal="right" vertical="center"/>
    </xf>
    <xf numFmtId="164" fontId="10" fillId="4" borderId="38" xfId="1" applyNumberFormat="1" applyFont="1" applyFill="1" applyBorder="1" applyAlignment="1" applyProtection="1">
      <alignment horizontal="right" vertical="center"/>
    </xf>
    <xf numFmtId="164" fontId="15" fillId="5" borderId="85" xfId="1" applyNumberFormat="1" applyFont="1" applyFill="1" applyBorder="1" applyAlignment="1" applyProtection="1">
      <alignment horizontal="right" vertical="center"/>
    </xf>
    <xf numFmtId="164" fontId="11" fillId="5" borderId="85" xfId="1" applyNumberFormat="1" applyFont="1" applyFill="1" applyBorder="1" applyAlignment="1" applyProtection="1">
      <alignment horizontal="right" vertical="center"/>
    </xf>
    <xf numFmtId="164" fontId="11" fillId="5" borderId="88" xfId="1" applyNumberFormat="1" applyFont="1" applyFill="1" applyBorder="1" applyAlignment="1" applyProtection="1">
      <alignment horizontal="right" vertical="center"/>
    </xf>
    <xf numFmtId="164" fontId="11" fillId="5" borderId="89" xfId="1" applyNumberFormat="1" applyFont="1" applyFill="1" applyBorder="1" applyAlignment="1" applyProtection="1">
      <alignment horizontal="right" vertical="center"/>
    </xf>
    <xf numFmtId="164" fontId="15" fillId="5" borderId="89" xfId="1" applyNumberFormat="1" applyFont="1" applyFill="1" applyBorder="1" applyAlignment="1" applyProtection="1">
      <alignment horizontal="right" vertical="center"/>
    </xf>
    <xf numFmtId="164" fontId="10" fillId="4" borderId="88" xfId="1" applyNumberFormat="1" applyFont="1" applyFill="1" applyBorder="1" applyAlignment="1" applyProtection="1">
      <alignment horizontal="right" vertical="center"/>
    </xf>
    <xf numFmtId="164" fontId="10" fillId="4" borderId="89" xfId="1" applyNumberFormat="1" applyFont="1" applyFill="1" applyBorder="1" applyAlignment="1" applyProtection="1">
      <alignment horizontal="right" vertical="center"/>
    </xf>
    <xf numFmtId="0" fontId="12" fillId="0" borderId="16" xfId="1" applyFont="1" applyFill="1" applyBorder="1" applyAlignment="1" applyProtection="1">
      <alignment horizontal="right" vertical="center" wrapText="1"/>
    </xf>
    <xf numFmtId="0" fontId="12" fillId="0" borderId="3" xfId="1" applyFont="1" applyFill="1" applyBorder="1" applyAlignment="1" applyProtection="1">
      <alignment vertical="center" wrapText="1"/>
    </xf>
    <xf numFmtId="0" fontId="5" fillId="0" borderId="90" xfId="1" applyFont="1" applyFill="1" applyBorder="1" applyAlignment="1" applyProtection="1">
      <alignment vertical="center" wrapText="1"/>
    </xf>
    <xf numFmtId="164" fontId="16" fillId="4" borderId="22" xfId="1" applyNumberFormat="1" applyFont="1" applyFill="1" applyBorder="1" applyAlignment="1" applyProtection="1">
      <alignment vertical="center"/>
      <protection locked="0"/>
    </xf>
    <xf numFmtId="164" fontId="16" fillId="4" borderId="0" xfId="1" applyNumberFormat="1" applyFont="1" applyFill="1" applyBorder="1" applyAlignment="1" applyProtection="1">
      <alignment vertical="center"/>
      <protection locked="0"/>
    </xf>
    <xf numFmtId="164" fontId="17" fillId="4" borderId="0" xfId="1" applyNumberFormat="1" applyFont="1" applyFill="1" applyBorder="1" applyAlignment="1" applyProtection="1">
      <alignment vertical="center"/>
      <protection locked="0"/>
    </xf>
    <xf numFmtId="164" fontId="16" fillId="4" borderId="23" xfId="1" applyNumberFormat="1" applyFont="1" applyFill="1" applyBorder="1" applyAlignment="1" applyProtection="1">
      <alignment vertical="center"/>
      <protection locked="0"/>
    </xf>
    <xf numFmtId="164" fontId="18" fillId="5" borderId="24" xfId="1" applyNumberFormat="1" applyFont="1" applyFill="1" applyBorder="1" applyAlignment="1" applyProtection="1">
      <alignment vertical="center"/>
      <protection locked="0"/>
    </xf>
    <xf numFmtId="0" fontId="5" fillId="2" borderId="7" xfId="2" applyFont="1" applyFill="1" applyBorder="1" applyAlignment="1" applyProtection="1">
      <alignment horizontal="center" vertical="top" wrapText="1"/>
      <protection hidden="1"/>
    </xf>
    <xf numFmtId="0" fontId="6" fillId="2" borderId="7" xfId="2" applyFont="1" applyFill="1" applyBorder="1" applyAlignment="1" applyProtection="1">
      <alignment horizontal="center" vertical="top" wrapText="1"/>
      <protection hidden="1"/>
    </xf>
    <xf numFmtId="0" fontId="6" fillId="2" borderId="4" xfId="2" applyFont="1" applyFill="1" applyBorder="1" applyAlignment="1" applyProtection="1">
      <alignment horizontal="center" vertical="top" wrapText="1"/>
      <protection hidden="1"/>
    </xf>
    <xf numFmtId="0" fontId="6" fillId="3" borderId="4" xfId="1" applyFont="1" applyFill="1" applyBorder="1" applyAlignment="1" applyProtection="1">
      <alignment horizontal="center" vertical="top" wrapText="1"/>
      <protection hidden="1"/>
    </xf>
    <xf numFmtId="0" fontId="5" fillId="2" borderId="4" xfId="2" applyFont="1" applyFill="1" applyBorder="1" applyAlignment="1" applyProtection="1">
      <alignment horizontal="center" vertical="top" wrapText="1"/>
      <protection hidden="1"/>
    </xf>
    <xf numFmtId="0" fontId="6" fillId="2" borderId="5" xfId="2" applyFont="1" applyFill="1" applyBorder="1" applyAlignment="1" applyProtection="1">
      <alignment horizontal="center" vertical="top" wrapText="1"/>
      <protection hidden="1"/>
    </xf>
    <xf numFmtId="164" fontId="11" fillId="6" borderId="37" xfId="1" applyNumberFormat="1" applyFont="1" applyFill="1" applyBorder="1" applyAlignment="1" applyProtection="1">
      <alignment horizontal="right" vertical="center"/>
      <protection locked="0"/>
    </xf>
    <xf numFmtId="164" fontId="11" fillId="6" borderId="75" xfId="1" applyNumberFormat="1" applyFont="1" applyFill="1" applyBorder="1" applyAlignment="1" applyProtection="1">
      <alignment horizontal="right" vertical="center"/>
      <protection locked="0"/>
    </xf>
    <xf numFmtId="164" fontId="15" fillId="6" borderId="7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vertical="center"/>
      <protection locked="0"/>
    </xf>
    <xf numFmtId="164" fontId="11" fillId="6" borderId="3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horizontal="right" vertical="center"/>
      <protection locked="0"/>
    </xf>
    <xf numFmtId="164" fontId="11" fillId="6" borderId="79" xfId="1" applyNumberFormat="1" applyFont="1" applyFill="1" applyBorder="1" applyAlignment="1" applyProtection="1">
      <alignment horizontal="right" vertical="center"/>
      <protection locked="0"/>
    </xf>
    <xf numFmtId="164" fontId="11" fillId="6" borderId="34" xfId="1" applyNumberFormat="1" applyFont="1" applyFill="1" applyBorder="1" applyAlignment="1" applyProtection="1">
      <alignment horizontal="right" vertical="center"/>
      <protection locked="0"/>
    </xf>
    <xf numFmtId="164" fontId="11" fillId="6" borderId="38" xfId="1" applyNumberFormat="1" applyFont="1" applyFill="1" applyBorder="1" applyAlignment="1" applyProtection="1">
      <alignment horizontal="right" vertical="center"/>
      <protection locked="0"/>
    </xf>
    <xf numFmtId="164" fontId="15" fillId="6" borderId="38" xfId="1" applyNumberFormat="1" applyFont="1" applyFill="1" applyBorder="1" applyAlignment="1" applyProtection="1">
      <alignment horizontal="right" vertical="center"/>
      <protection locked="0"/>
    </xf>
    <xf numFmtId="164" fontId="11" fillId="6" borderId="39" xfId="1" applyNumberFormat="1" applyFont="1" applyFill="1" applyBorder="1" applyAlignment="1" applyProtection="1">
      <alignment horizontal="right" vertical="center"/>
      <protection locked="0"/>
    </xf>
    <xf numFmtId="164" fontId="15" fillId="6" borderId="39" xfId="1" applyNumberFormat="1" applyFont="1" applyFill="1" applyBorder="1" applyAlignment="1" applyProtection="1">
      <alignment horizontal="right" vertical="center"/>
      <protection locked="0"/>
    </xf>
    <xf numFmtId="164" fontId="11" fillId="6" borderId="54" xfId="1" applyNumberFormat="1" applyFont="1" applyFill="1" applyBorder="1" applyAlignment="1" applyProtection="1">
      <alignment horizontal="right" vertical="center"/>
      <protection locked="0"/>
    </xf>
    <xf numFmtId="164" fontId="11" fillId="6" borderId="55" xfId="1" applyNumberFormat="1" applyFont="1" applyFill="1" applyBorder="1" applyAlignment="1" applyProtection="1">
      <alignment horizontal="right" vertical="center"/>
      <protection locked="0"/>
    </xf>
    <xf numFmtId="164" fontId="11" fillId="6" borderId="41" xfId="1" applyNumberFormat="1" applyFont="1" applyFill="1" applyBorder="1" applyAlignment="1" applyProtection="1">
      <alignment horizontal="right" vertical="center"/>
      <protection locked="0"/>
    </xf>
    <xf numFmtId="164" fontId="11" fillId="6" borderId="52" xfId="1" applyNumberFormat="1" applyFont="1" applyFill="1" applyBorder="1" applyAlignment="1" applyProtection="1">
      <alignment horizontal="right" vertical="center"/>
      <protection locked="0"/>
    </xf>
    <xf numFmtId="164" fontId="11" fillId="6" borderId="68" xfId="1" applyNumberFormat="1" applyFont="1" applyFill="1" applyBorder="1" applyAlignment="1" applyProtection="1">
      <alignment vertical="center"/>
      <protection locked="0"/>
    </xf>
    <xf numFmtId="164" fontId="11" fillId="6" borderId="68" xfId="1" applyNumberFormat="1" applyFont="1" applyFill="1" applyBorder="1" applyAlignment="1" applyProtection="1">
      <alignment horizontal="right" vertical="center"/>
      <protection locked="0"/>
    </xf>
    <xf numFmtId="0" fontId="22" fillId="0" borderId="1" xfId="1" applyFont="1" applyFill="1" applyBorder="1" applyAlignment="1" applyProtection="1">
      <alignment vertical="center" wrapText="1"/>
      <protection hidden="1"/>
    </xf>
    <xf numFmtId="0" fontId="22" fillId="0" borderId="0" xfId="1" applyFont="1" applyFill="1" applyBorder="1" applyAlignment="1" applyProtection="1">
      <alignment vertical="center" wrapText="1"/>
      <protection hidden="1"/>
    </xf>
    <xf numFmtId="0" fontId="21" fillId="2" borderId="13" xfId="2" applyFont="1" applyFill="1" applyBorder="1" applyAlignment="1" applyProtection="1">
      <alignment horizontal="center" vertical="top" wrapText="1"/>
      <protection hidden="1"/>
    </xf>
    <xf numFmtId="0" fontId="21" fillId="2" borderId="4" xfId="2" applyFont="1" applyFill="1" applyBorder="1" applyAlignment="1" applyProtection="1">
      <alignment horizontal="center" vertical="top" wrapText="1"/>
      <protection hidden="1"/>
    </xf>
    <xf numFmtId="0" fontId="27" fillId="0" borderId="18" xfId="1" quotePrefix="1" applyFont="1" applyFill="1" applyBorder="1" applyAlignment="1" applyProtection="1">
      <alignment vertical="center" wrapText="1"/>
      <protection hidden="1"/>
    </xf>
    <xf numFmtId="0" fontId="28" fillId="0" borderId="0" xfId="1" applyFont="1" applyFill="1" applyBorder="1" applyAlignment="1" applyProtection="1">
      <alignment vertical="center" wrapText="1"/>
      <protection hidden="1"/>
    </xf>
    <xf numFmtId="164" fontId="25" fillId="5" borderId="37" xfId="1" applyNumberFormat="1" applyFont="1" applyFill="1" applyBorder="1" applyAlignment="1" applyProtection="1">
      <alignment horizontal="right" vertical="center"/>
      <protection locked="0"/>
    </xf>
    <xf numFmtId="164" fontId="25" fillId="5" borderId="38" xfId="1" applyNumberFormat="1" applyFont="1" applyFill="1" applyBorder="1" applyAlignment="1" applyProtection="1">
      <alignment horizontal="right" vertical="center"/>
      <protection locked="0"/>
    </xf>
    <xf numFmtId="164" fontId="29" fillId="5" borderId="38" xfId="1" applyNumberFormat="1" applyFont="1" applyFill="1" applyBorder="1" applyAlignment="1" applyProtection="1">
      <alignment horizontal="right" vertical="center"/>
      <protection locked="0"/>
    </xf>
    <xf numFmtId="164" fontId="26" fillId="4" borderId="0" xfId="1" applyNumberFormat="1" applyFont="1" applyFill="1" applyBorder="1" applyAlignment="1" applyProtection="1">
      <alignment horizontal="right" vertical="center"/>
      <protection locked="0"/>
    </xf>
    <xf numFmtId="164" fontId="30" fillId="4" borderId="0" xfId="1" applyNumberFormat="1" applyFont="1" applyFill="1" applyBorder="1" applyAlignment="1" applyProtection="1">
      <alignment horizontal="right" vertical="center"/>
      <protection locked="0"/>
    </xf>
    <xf numFmtId="164" fontId="25" fillId="5" borderId="24" xfId="1" applyNumberFormat="1" applyFont="1" applyFill="1" applyBorder="1" applyAlignment="1" applyProtection="1">
      <alignment horizontal="right" vertical="center"/>
      <protection locked="0"/>
    </xf>
    <xf numFmtId="0" fontId="31" fillId="0" borderId="0" xfId="1" applyFont="1" applyFill="1" applyBorder="1" applyAlignment="1" applyProtection="1">
      <alignment vertical="center" wrapText="1"/>
      <protection hidden="1"/>
    </xf>
    <xf numFmtId="164" fontId="25" fillId="5" borderId="29" xfId="1" applyNumberFormat="1" applyFont="1" applyFill="1" applyBorder="1" applyAlignment="1" applyProtection="1">
      <alignment horizontal="right" vertical="center"/>
      <protection locked="0"/>
    </xf>
    <xf numFmtId="164" fontId="25" fillId="5" borderId="15" xfId="1" applyNumberFormat="1" applyFont="1" applyFill="1" applyBorder="1" applyAlignment="1" applyProtection="1">
      <alignment horizontal="right" vertical="center"/>
      <protection locked="0"/>
    </xf>
    <xf numFmtId="164" fontId="25" fillId="5" borderId="35" xfId="1" applyNumberFormat="1" applyFont="1" applyFill="1" applyBorder="1" applyAlignment="1" applyProtection="1">
      <alignment horizontal="right" vertical="center"/>
      <protection locked="0"/>
    </xf>
    <xf numFmtId="164" fontId="26" fillId="4" borderId="34" xfId="1" applyNumberFormat="1" applyFont="1" applyFill="1" applyBorder="1" applyAlignment="1" applyProtection="1">
      <alignment horizontal="right" vertical="center"/>
      <protection locked="0"/>
    </xf>
    <xf numFmtId="0" fontId="22" fillId="0" borderId="0" xfId="4" applyNumberFormat="1" applyFont="1" applyFill="1" applyBorder="1" applyAlignment="1" applyProtection="1">
      <alignment vertical="center"/>
      <protection hidden="1"/>
    </xf>
    <xf numFmtId="164" fontId="25" fillId="5" borderId="41" xfId="1" applyNumberFormat="1" applyFont="1" applyFill="1" applyBorder="1" applyAlignment="1" applyProtection="1">
      <alignment horizontal="right" vertical="center"/>
      <protection locked="0"/>
    </xf>
    <xf numFmtId="164" fontId="29" fillId="5" borderId="39" xfId="1" applyNumberFormat="1" applyFont="1" applyFill="1" applyBorder="1" applyAlignment="1" applyProtection="1">
      <alignment horizontal="right" vertical="center"/>
      <protection locked="0"/>
    </xf>
    <xf numFmtId="164" fontId="29" fillId="5" borderId="53" xfId="1" applyNumberFormat="1" applyFont="1" applyFill="1" applyBorder="1" applyAlignment="1" applyProtection="1">
      <alignment horizontal="right" vertical="center"/>
      <protection locked="0"/>
    </xf>
    <xf numFmtId="164" fontId="25" fillId="5" borderId="30" xfId="1" applyNumberFormat="1" applyFont="1" applyFill="1" applyBorder="1" applyAlignment="1" applyProtection="1">
      <alignment horizontal="right" vertical="center"/>
      <protection locked="0"/>
    </xf>
    <xf numFmtId="164" fontId="25" fillId="5" borderId="54" xfId="1" applyNumberFormat="1" applyFont="1" applyFill="1" applyBorder="1" applyAlignment="1" applyProtection="1">
      <alignment horizontal="right" vertical="center"/>
      <protection locked="0"/>
    </xf>
    <xf numFmtId="164" fontId="25" fillId="5" borderId="55" xfId="1" applyNumberFormat="1" applyFont="1" applyFill="1" applyBorder="1" applyAlignment="1" applyProtection="1">
      <alignment horizontal="right" vertical="center"/>
      <protection locked="0"/>
    </xf>
    <xf numFmtId="164" fontId="26" fillId="4" borderId="56" xfId="1" applyNumberFormat="1" applyFont="1" applyFill="1" applyBorder="1" applyAlignment="1" applyProtection="1">
      <alignment horizontal="right" vertical="center"/>
      <protection locked="0"/>
    </xf>
    <xf numFmtId="164" fontId="26" fillId="4" borderId="57" xfId="1" applyNumberFormat="1" applyFont="1" applyFill="1" applyBorder="1" applyAlignment="1" applyProtection="1">
      <alignment horizontal="right" vertical="center"/>
      <protection locked="0"/>
    </xf>
    <xf numFmtId="164" fontId="30" fillId="4" borderId="57" xfId="1" applyNumberFormat="1" applyFont="1" applyFill="1" applyBorder="1" applyAlignment="1" applyProtection="1">
      <alignment horizontal="right" vertical="center"/>
      <protection locked="0"/>
    </xf>
    <xf numFmtId="164" fontId="25" fillId="5" borderId="58" xfId="1" applyNumberFormat="1" applyFont="1" applyFill="1" applyBorder="1" applyAlignment="1" applyProtection="1">
      <alignment horizontal="right" vertical="center"/>
      <protection locked="0"/>
    </xf>
    <xf numFmtId="164" fontId="25" fillId="5" borderId="59" xfId="1" applyNumberFormat="1" applyFont="1" applyFill="1" applyBorder="1" applyAlignment="1" applyProtection="1">
      <alignment horizontal="right" vertical="center"/>
      <protection locked="0"/>
    </xf>
    <xf numFmtId="164" fontId="25" fillId="5" borderId="60" xfId="1" applyNumberFormat="1" applyFont="1" applyFill="1" applyBorder="1" applyAlignment="1" applyProtection="1">
      <alignment horizontal="right" vertical="center"/>
      <protection locked="0"/>
    </xf>
    <xf numFmtId="164" fontId="25" fillId="5" borderId="61" xfId="1" applyNumberFormat="1" applyFont="1" applyFill="1" applyBorder="1" applyAlignment="1" applyProtection="1">
      <alignment horizontal="right" vertical="center"/>
      <protection locked="0"/>
    </xf>
    <xf numFmtId="164" fontId="25" fillId="5" borderId="23" xfId="1" applyNumberFormat="1" applyFont="1" applyFill="1" applyBorder="1" applyAlignment="1" applyProtection="1">
      <alignment horizontal="right" vertical="center"/>
      <protection locked="0"/>
    </xf>
    <xf numFmtId="164" fontId="25" fillId="5" borderId="47" xfId="1" applyNumberFormat="1" applyFont="1" applyFill="1" applyBorder="1" applyAlignment="1" applyProtection="1">
      <alignment horizontal="right" vertical="center"/>
      <protection locked="0"/>
    </xf>
    <xf numFmtId="164" fontId="25" fillId="5" borderId="63" xfId="1" applyNumberFormat="1" applyFont="1" applyFill="1" applyBorder="1" applyAlignment="1" applyProtection="1">
      <alignment horizontal="right" vertical="center"/>
      <protection locked="0"/>
    </xf>
    <xf numFmtId="164" fontId="25" fillId="5" borderId="64" xfId="1" applyNumberFormat="1" applyFont="1" applyFill="1" applyBorder="1" applyAlignment="1" applyProtection="1">
      <alignment horizontal="right" vertical="center"/>
      <protection locked="0"/>
    </xf>
    <xf numFmtId="164" fontId="25" fillId="5" borderId="65" xfId="1" applyNumberFormat="1" applyFont="1" applyFill="1" applyBorder="1" applyAlignment="1" applyProtection="1">
      <alignment horizontal="right" vertical="center"/>
      <protection locked="0"/>
    </xf>
    <xf numFmtId="164" fontId="25" fillId="5" borderId="66" xfId="1" applyNumberFormat="1" applyFont="1" applyFill="1" applyBorder="1" applyAlignment="1" applyProtection="1">
      <alignment horizontal="right" vertical="center"/>
      <protection locked="0"/>
    </xf>
    <xf numFmtId="164" fontId="25" fillId="5" borderId="68" xfId="1" applyNumberFormat="1" applyFont="1" applyFill="1" applyBorder="1" applyAlignment="1" applyProtection="1">
      <alignment horizontal="right" vertical="center"/>
      <protection locked="0"/>
    </xf>
    <xf numFmtId="0" fontId="22" fillId="0" borderId="2" xfId="4" applyNumberFormat="1" applyFont="1" applyFill="1" applyBorder="1" applyAlignment="1" applyProtection="1">
      <alignment vertical="center"/>
      <protection hidden="1"/>
    </xf>
    <xf numFmtId="0" fontId="27" fillId="0" borderId="16" xfId="1" applyFont="1" applyFill="1" applyBorder="1" applyAlignment="1" applyProtection="1">
      <alignment vertical="center" wrapText="1"/>
      <protection hidden="1"/>
    </xf>
    <xf numFmtId="0" fontId="22" fillId="0" borderId="2" xfId="1" applyFont="1" applyFill="1" applyBorder="1" applyAlignment="1" applyProtection="1">
      <alignment vertical="center" wrapText="1"/>
      <protection hidden="1"/>
    </xf>
    <xf numFmtId="0" fontId="22" fillId="0" borderId="70" xfId="4" applyNumberFormat="1" applyFont="1" applyFill="1" applyBorder="1" applyAlignment="1" applyProtection="1">
      <alignment vertical="center"/>
      <protection hidden="1"/>
    </xf>
    <xf numFmtId="0" fontId="20" fillId="0" borderId="71" xfId="1" applyFont="1" applyFill="1" applyBorder="1" applyAlignment="1" applyProtection="1">
      <alignment vertical="center"/>
    </xf>
    <xf numFmtId="0" fontId="20" fillId="0" borderId="71" xfId="1" applyFont="1" applyFill="1" applyBorder="1" applyAlignment="1" applyProtection="1">
      <alignment vertical="center" wrapText="1"/>
    </xf>
    <xf numFmtId="0" fontId="20" fillId="0" borderId="70" xfId="1" applyFont="1" applyFill="1" applyBorder="1" applyAlignment="1" applyProtection="1">
      <alignment vertical="center" wrapText="1"/>
      <protection hidden="1"/>
    </xf>
    <xf numFmtId="0" fontId="22" fillId="0" borderId="0" xfId="1" applyFont="1" applyFill="1" applyAlignment="1" applyProtection="1">
      <alignment vertical="center" wrapText="1"/>
      <protection hidden="1"/>
    </xf>
    <xf numFmtId="0" fontId="32" fillId="0" borderId="0" xfId="1" applyFont="1" applyAlignment="1" applyProtection="1">
      <alignment vertical="center"/>
      <protection hidden="1"/>
    </xf>
    <xf numFmtId="0" fontId="22" fillId="0" borderId="70" xfId="4" applyNumberFormat="1" applyFont="1" applyFill="1" applyBorder="1" applyAlignment="1" applyProtection="1">
      <alignment vertical="center"/>
    </xf>
    <xf numFmtId="0" fontId="32" fillId="0" borderId="0" xfId="1" applyFont="1" applyProtection="1">
      <protection hidden="1"/>
    </xf>
    <xf numFmtId="0" fontId="20" fillId="0" borderId="0" xfId="1" applyFont="1" applyFill="1" applyAlignment="1" applyProtection="1">
      <alignment vertical="center" wrapText="1"/>
    </xf>
    <xf numFmtId="0" fontId="20" fillId="0" borderId="0" xfId="1" applyFont="1" applyFill="1" applyAlignment="1" applyProtection="1">
      <alignment vertical="center" wrapText="1"/>
      <protection hidden="1"/>
    </xf>
    <xf numFmtId="0" fontId="35" fillId="0" borderId="69" xfId="1" applyFont="1" applyFill="1" applyBorder="1" applyAlignment="1" applyProtection="1">
      <alignment vertical="center" wrapText="1"/>
      <protection hidden="1"/>
    </xf>
    <xf numFmtId="0" fontId="35" fillId="0" borderId="70" xfId="1" applyFont="1" applyFill="1" applyBorder="1" applyAlignment="1" applyProtection="1">
      <alignment vertical="center" wrapText="1"/>
      <protection hidden="1"/>
    </xf>
    <xf numFmtId="0" fontId="36" fillId="0" borderId="0" xfId="1" applyFont="1" applyFill="1" applyAlignment="1" applyProtection="1">
      <alignment vertical="center"/>
      <protection hidden="1"/>
    </xf>
    <xf numFmtId="0" fontId="35" fillId="0" borderId="70" xfId="1" applyFont="1" applyFill="1" applyBorder="1" applyAlignment="1" applyProtection="1">
      <alignment vertical="center" wrapText="1"/>
    </xf>
    <xf numFmtId="0" fontId="36" fillId="0" borderId="0" xfId="2" applyFont="1" applyAlignment="1" applyProtection="1">
      <alignment vertical="top"/>
      <protection hidden="1"/>
    </xf>
    <xf numFmtId="0" fontId="35" fillId="0" borderId="2" xfId="1" applyFont="1" applyFill="1" applyBorder="1" applyAlignment="1" applyProtection="1">
      <alignment vertical="center" wrapText="1"/>
    </xf>
    <xf numFmtId="0" fontId="42" fillId="0" borderId="0" xfId="4" applyNumberFormat="1" applyFont="1" applyFill="1" applyBorder="1" applyAlignment="1" applyProtection="1">
      <alignment horizontal="left" vertical="center"/>
    </xf>
    <xf numFmtId="0" fontId="36" fillId="0" borderId="0" xfId="4" applyNumberFormat="1" applyFont="1" applyFill="1" applyBorder="1" applyAlignment="1" applyProtection="1">
      <alignment vertical="center"/>
    </xf>
    <xf numFmtId="0" fontId="43" fillId="0" borderId="0" xfId="2" applyFont="1" applyAlignment="1" applyProtection="1">
      <alignment vertical="top"/>
    </xf>
    <xf numFmtId="0" fontId="43" fillId="0" borderId="0" xfId="2" applyFont="1" applyAlignment="1" applyProtection="1">
      <alignment vertical="top"/>
      <protection hidden="1"/>
    </xf>
    <xf numFmtId="0" fontId="44" fillId="0" borderId="0" xfId="4" applyNumberFormat="1" applyFont="1" applyFill="1" applyBorder="1" applyAlignment="1" applyProtection="1">
      <alignment horizontal="left" vertical="top"/>
    </xf>
    <xf numFmtId="0" fontId="44" fillId="0" borderId="0" xfId="4" applyNumberFormat="1" applyFont="1" applyFill="1" applyBorder="1" applyAlignment="1" applyProtection="1">
      <alignment vertical="top"/>
    </xf>
    <xf numFmtId="0" fontId="36" fillId="0" borderId="0" xfId="4" applyNumberFormat="1" applyFont="1" applyFill="1" applyBorder="1" applyAlignment="1" applyProtection="1">
      <alignment vertical="top"/>
    </xf>
    <xf numFmtId="0" fontId="44" fillId="0" borderId="0" xfId="4" applyNumberFormat="1" applyFont="1" applyFill="1" applyBorder="1" applyAlignment="1" applyProtection="1">
      <alignment horizontal="center" vertical="center"/>
    </xf>
    <xf numFmtId="0" fontId="36" fillId="0" borderId="0" xfId="4" applyNumberFormat="1" applyFont="1" applyFill="1" applyBorder="1" applyAlignment="1" applyProtection="1">
      <alignment horizontal="center" vertical="center"/>
    </xf>
    <xf numFmtId="0" fontId="7" fillId="7" borderId="7" xfId="2" applyFont="1" applyFill="1" applyBorder="1" applyAlignment="1" applyProtection="1">
      <alignment horizontal="center" vertical="top" wrapText="1"/>
      <protection hidden="1"/>
    </xf>
    <xf numFmtId="0" fontId="6" fillId="7" borderId="7" xfId="2" applyFont="1" applyFill="1" applyBorder="1" applyAlignment="1" applyProtection="1">
      <alignment horizontal="center" vertical="top" wrapText="1"/>
      <protection hidden="1"/>
    </xf>
    <xf numFmtId="0" fontId="5" fillId="7" borderId="7" xfId="2" applyFont="1" applyFill="1" applyBorder="1" applyAlignment="1" applyProtection="1">
      <alignment horizontal="center" vertical="top" wrapText="1"/>
      <protection hidden="1"/>
    </xf>
    <xf numFmtId="0" fontId="6" fillId="7" borderId="10" xfId="2" applyFont="1" applyFill="1" applyBorder="1" applyAlignment="1" applyProtection="1">
      <alignment horizontal="center" vertical="top" wrapText="1"/>
      <protection hidden="1"/>
    </xf>
    <xf numFmtId="0" fontId="6" fillId="7" borderId="7" xfId="1" applyFont="1" applyFill="1" applyBorder="1" applyAlignment="1" applyProtection="1">
      <alignment horizontal="center" vertical="center"/>
      <protection hidden="1"/>
    </xf>
    <xf numFmtId="0" fontId="19" fillId="7" borderId="51" xfId="1" applyNumberFormat="1" applyFont="1" applyFill="1" applyBorder="1" applyAlignment="1" applyProtection="1">
      <alignment horizontal="left" vertical="center" wrapText="1"/>
      <protection hidden="1"/>
    </xf>
    <xf numFmtId="0" fontId="24" fillId="7" borderId="15" xfId="3" applyNumberFormat="1" applyFont="1" applyFill="1" applyBorder="1" applyAlignment="1" applyProtection="1">
      <alignment horizontal="left" vertical="center" wrapText="1"/>
      <protection hidden="1"/>
    </xf>
    <xf numFmtId="0" fontId="22" fillId="7" borderId="27" xfId="3" applyNumberFormat="1" applyFont="1" applyFill="1" applyBorder="1" applyAlignment="1" applyProtection="1">
      <alignment horizontal="left" vertical="center" wrapText="1"/>
      <protection hidden="1"/>
    </xf>
    <xf numFmtId="0" fontId="22" fillId="7" borderId="30" xfId="3" applyNumberFormat="1" applyFont="1" applyFill="1" applyBorder="1" applyAlignment="1" applyProtection="1">
      <alignment horizontal="left" vertical="center" wrapText="1"/>
      <protection hidden="1"/>
    </xf>
    <xf numFmtId="0" fontId="22" fillId="7" borderId="36" xfId="3" applyNumberFormat="1" applyFont="1" applyFill="1" applyBorder="1" applyAlignment="1" applyProtection="1">
      <alignment horizontal="left" vertical="center" wrapText="1"/>
      <protection hidden="1"/>
    </xf>
    <xf numFmtId="0" fontId="22" fillId="7" borderId="37" xfId="3" applyNumberFormat="1" applyFont="1" applyFill="1" applyBorder="1" applyAlignment="1" applyProtection="1">
      <alignment horizontal="left" vertical="center" wrapText="1"/>
      <protection hidden="1"/>
    </xf>
    <xf numFmtId="0" fontId="22" fillId="7" borderId="21" xfId="3" applyNumberFormat="1" applyFont="1" applyFill="1" applyBorder="1" applyAlignment="1" applyProtection="1">
      <alignment horizontal="left" vertical="center" wrapText="1"/>
      <protection hidden="1"/>
    </xf>
    <xf numFmtId="0" fontId="22" fillId="7" borderId="44" xfId="3" applyNumberFormat="1" applyFont="1" applyFill="1" applyBorder="1" applyAlignment="1" applyProtection="1">
      <alignment horizontal="left" vertical="center" wrapText="1"/>
      <protection hidden="1"/>
    </xf>
    <xf numFmtId="0" fontId="24" fillId="7" borderId="47" xfId="3" applyNumberFormat="1" applyFont="1" applyFill="1" applyBorder="1" applyAlignment="1" applyProtection="1">
      <alignment horizontal="left" vertical="center" wrapText="1"/>
      <protection hidden="1"/>
    </xf>
    <xf numFmtId="0" fontId="21" fillId="7" borderId="13" xfId="2" applyFont="1" applyFill="1" applyBorder="1" applyAlignment="1" applyProtection="1">
      <alignment horizontal="center" vertical="top" wrapText="1"/>
      <protection hidden="1"/>
    </xf>
    <xf numFmtId="0" fontId="20" fillId="7" borderId="13" xfId="2" applyFont="1" applyFill="1" applyBorder="1" applyAlignment="1" applyProtection="1">
      <alignment horizontal="center" vertical="top" wrapText="1"/>
      <protection hidden="1"/>
    </xf>
    <xf numFmtId="0" fontId="21" fillId="7" borderId="6" xfId="2" applyFont="1" applyFill="1" applyBorder="1" applyAlignment="1" applyProtection="1">
      <alignment horizontal="center" vertical="top" wrapText="1"/>
      <protection hidden="1"/>
    </xf>
    <xf numFmtId="0" fontId="6" fillId="7" borderId="4" xfId="1" applyFont="1" applyFill="1" applyBorder="1" applyAlignment="1" applyProtection="1">
      <alignment horizontal="center" vertical="top" wrapText="1"/>
      <protection hidden="1"/>
    </xf>
    <xf numFmtId="0" fontId="7" fillId="7" borderId="13" xfId="2" applyFont="1" applyFill="1" applyBorder="1" applyAlignment="1" applyProtection="1">
      <alignment horizontal="center" vertical="top" wrapText="1"/>
      <protection hidden="1"/>
    </xf>
    <xf numFmtId="0" fontId="45" fillId="0" borderId="0" xfId="0" applyFont="1"/>
    <xf numFmtId="0" fontId="2" fillId="7" borderId="94" xfId="3" applyFont="1" applyFill="1" applyBorder="1" applyAlignment="1">
      <alignment horizontal="left" vertical="center" wrapText="1"/>
    </xf>
    <xf numFmtId="0" fontId="6" fillId="7" borderId="13" xfId="2" applyFont="1" applyFill="1" applyBorder="1" applyAlignment="1" applyProtection="1">
      <alignment horizontal="center" vertical="top" wrapText="1"/>
      <protection hidden="1"/>
    </xf>
    <xf numFmtId="0" fontId="5" fillId="7" borderId="13" xfId="2" applyFont="1" applyFill="1" applyBorder="1" applyAlignment="1" applyProtection="1">
      <alignment horizontal="center" vertical="top" wrapText="1"/>
      <protection hidden="1"/>
    </xf>
    <xf numFmtId="0" fontId="20" fillId="7" borderId="4" xfId="2" applyFont="1" applyFill="1" applyBorder="1" applyAlignment="1" applyProtection="1">
      <alignment horizontal="center" vertical="top" wrapText="1"/>
      <protection hidden="1"/>
    </xf>
    <xf numFmtId="0" fontId="47" fillId="7" borderId="51" xfId="1" applyNumberFormat="1" applyFont="1" applyFill="1" applyBorder="1" applyAlignment="1" applyProtection="1">
      <alignment horizontal="left" vertical="center" wrapText="1"/>
      <protection hidden="1"/>
    </xf>
    <xf numFmtId="0" fontId="9" fillId="7" borderId="68" xfId="3" applyNumberFormat="1" applyFont="1" applyFill="1" applyBorder="1" applyAlignment="1" applyProtection="1">
      <alignment horizontal="left" vertical="center" wrapText="1"/>
      <protection hidden="1"/>
    </xf>
    <xf numFmtId="0" fontId="9" fillId="7" borderId="15" xfId="3" applyNumberFormat="1" applyFont="1" applyFill="1" applyBorder="1" applyAlignment="1" applyProtection="1">
      <alignment horizontal="left" vertical="center" wrapText="1"/>
      <protection hidden="1"/>
    </xf>
    <xf numFmtId="0" fontId="0" fillId="7" borderId="21" xfId="3" applyNumberFormat="1" applyFont="1" applyFill="1" applyBorder="1" applyAlignment="1" applyProtection="1">
      <alignment horizontal="left" vertical="center" wrapText="1"/>
      <protection hidden="1"/>
    </xf>
    <xf numFmtId="0" fontId="2" fillId="7" borderId="27" xfId="3" applyNumberFormat="1" applyFont="1" applyFill="1" applyBorder="1" applyAlignment="1" applyProtection="1">
      <alignment horizontal="left" vertical="center" wrapText="1"/>
      <protection hidden="1"/>
    </xf>
    <xf numFmtId="0" fontId="2" fillId="7" borderId="30" xfId="3" applyNumberFormat="1" applyFont="1" applyFill="1" applyBorder="1" applyAlignment="1" applyProtection="1">
      <alignment horizontal="left" vertical="center" wrapText="1"/>
      <protection hidden="1"/>
    </xf>
    <xf numFmtId="0" fontId="2" fillId="7" borderId="36" xfId="3" applyNumberFormat="1" applyFont="1" applyFill="1" applyBorder="1" applyAlignment="1" applyProtection="1">
      <alignment horizontal="left" vertical="center" wrapText="1"/>
      <protection hidden="1"/>
    </xf>
    <xf numFmtId="0" fontId="2" fillId="7" borderId="37" xfId="3" applyNumberFormat="1" applyFont="1" applyFill="1" applyBorder="1" applyAlignment="1" applyProtection="1">
      <alignment horizontal="left" vertical="center" wrapText="1"/>
      <protection hidden="1"/>
    </xf>
    <xf numFmtId="0" fontId="2" fillId="7" borderId="21" xfId="3" applyNumberFormat="1" applyFont="1" applyFill="1" applyBorder="1" applyAlignment="1" applyProtection="1">
      <alignment horizontal="left" vertical="center" wrapText="1"/>
      <protection hidden="1"/>
    </xf>
    <xf numFmtId="0" fontId="2" fillId="7" borderId="44" xfId="3" applyNumberFormat="1" applyFont="1" applyFill="1" applyBorder="1" applyAlignment="1" applyProtection="1">
      <alignment horizontal="left" vertical="center" wrapText="1"/>
      <protection hidden="1"/>
    </xf>
    <xf numFmtId="0" fontId="9" fillId="7" borderId="47" xfId="3" applyNumberFormat="1" applyFont="1" applyFill="1" applyBorder="1" applyAlignment="1" applyProtection="1">
      <alignment horizontal="left" vertical="center" wrapText="1"/>
      <protection hidden="1"/>
    </xf>
    <xf numFmtId="0" fontId="4" fillId="7" borderId="51" xfId="1" applyNumberFormat="1" applyFont="1" applyFill="1" applyBorder="1" applyAlignment="1" applyProtection="1">
      <alignment horizontal="left" vertical="center" wrapText="1"/>
      <protection hidden="1"/>
    </xf>
    <xf numFmtId="0" fontId="7" fillId="7" borderId="4" xfId="2" applyFont="1" applyFill="1" applyBorder="1" applyAlignment="1" applyProtection="1">
      <alignment horizontal="center" vertical="top" wrapText="1"/>
      <protection hidden="1"/>
    </xf>
    <xf numFmtId="0" fontId="6" fillId="7" borderId="4" xfId="2" applyFont="1" applyFill="1" applyBorder="1" applyAlignment="1" applyProtection="1">
      <alignment horizontal="center" vertical="top" wrapText="1"/>
      <protection hidden="1"/>
    </xf>
    <xf numFmtId="0" fontId="5" fillId="7" borderId="4" xfId="2" applyFont="1" applyFill="1" applyBorder="1" applyAlignment="1" applyProtection="1">
      <alignment horizontal="center" vertical="top" wrapText="1"/>
      <protection hidden="1"/>
    </xf>
    <xf numFmtId="0" fontId="6" fillId="7" borderId="5" xfId="2" applyFont="1" applyFill="1" applyBorder="1" applyAlignment="1" applyProtection="1">
      <alignment horizontal="center" vertical="top" wrapText="1"/>
      <protection hidden="1"/>
    </xf>
    <xf numFmtId="0" fontId="2" fillId="7" borderId="87" xfId="3" applyNumberFormat="1" applyFont="1" applyFill="1" applyBorder="1" applyAlignment="1" applyProtection="1">
      <alignment horizontal="left" vertical="center" wrapText="1"/>
      <protection hidden="1"/>
    </xf>
    <xf numFmtId="0" fontId="5" fillId="0" borderId="69" xfId="1" applyFont="1" applyFill="1" applyBorder="1" applyAlignment="1" applyProtection="1">
      <alignment vertical="center" wrapText="1"/>
      <protection hidden="1"/>
    </xf>
    <xf numFmtId="0" fontId="7" fillId="7" borderId="91" xfId="2" applyFont="1" applyFill="1" applyBorder="1" applyAlignment="1" applyProtection="1">
      <alignment vertical="center" wrapText="1"/>
    </xf>
    <xf numFmtId="0" fontId="6" fillId="7" borderId="91" xfId="2" applyFont="1" applyFill="1" applyBorder="1" applyAlignment="1" applyProtection="1">
      <alignment vertical="center" wrapText="1"/>
    </xf>
    <xf numFmtId="0" fontId="5" fillId="7" borderId="93" xfId="2" applyFont="1" applyFill="1" applyBorder="1" applyAlignment="1" applyProtection="1">
      <alignment vertical="center" wrapText="1"/>
    </xf>
    <xf numFmtId="0" fontId="5" fillId="7" borderId="25" xfId="2" applyFont="1" applyFill="1" applyBorder="1" applyAlignment="1" applyProtection="1">
      <alignment horizontal="left" vertical="center" wrapText="1" indent="2"/>
    </xf>
    <xf numFmtId="0" fontId="5" fillId="7" borderId="43" xfId="2" applyFont="1" applyFill="1" applyBorder="1" applyAlignment="1" applyProtection="1">
      <alignment horizontal="left" vertical="center" wrapText="1" indent="2"/>
    </xf>
    <xf numFmtId="0" fontId="5" fillId="7" borderId="25" xfId="2" applyFont="1" applyFill="1" applyBorder="1" applyAlignment="1" applyProtection="1">
      <alignment horizontal="left" vertical="center" wrapText="1" indent="1"/>
    </xf>
    <xf numFmtId="0" fontId="5" fillId="7" borderId="43" xfId="2" applyFont="1" applyFill="1" applyBorder="1" applyAlignment="1" applyProtection="1">
      <alignment vertical="center" wrapText="1"/>
    </xf>
    <xf numFmtId="0" fontId="40" fillId="7" borderId="91" xfId="2" applyFont="1" applyFill="1" applyBorder="1" applyAlignment="1" applyProtection="1">
      <alignment vertical="center" wrapText="1"/>
    </xf>
    <xf numFmtId="0" fontId="5" fillId="0" borderId="69" xfId="1" applyFont="1" applyFill="1" applyBorder="1" applyAlignment="1" applyProtection="1">
      <alignment vertical="center" wrapText="1"/>
    </xf>
    <xf numFmtId="0" fontId="35" fillId="0" borderId="69" xfId="1" applyFont="1" applyFill="1" applyBorder="1" applyAlignment="1" applyProtection="1">
      <alignment vertical="center" wrapText="1"/>
    </xf>
    <xf numFmtId="0" fontId="47" fillId="7" borderId="97" xfId="1" applyNumberFormat="1" applyFont="1" applyFill="1" applyBorder="1" applyAlignment="1" applyProtection="1">
      <alignment horizontal="left" vertical="center" wrapText="1"/>
      <protection hidden="1"/>
    </xf>
    <xf numFmtId="0" fontId="37" fillId="7" borderId="99" xfId="2" applyFont="1" applyFill="1" applyBorder="1" applyAlignment="1" applyProtection="1">
      <alignment horizontal="center" vertical="center"/>
    </xf>
    <xf numFmtId="164" fontId="38" fillId="5" borderId="100" xfId="1" applyNumberFormat="1" applyFont="1" applyFill="1" applyBorder="1" applyAlignment="1" applyProtection="1">
      <alignment horizontal="center" vertical="center"/>
      <protection locked="0"/>
    </xf>
    <xf numFmtId="0" fontId="35" fillId="7" borderId="101" xfId="2" quotePrefix="1" applyFont="1" applyFill="1" applyBorder="1" applyAlignment="1" applyProtection="1">
      <alignment horizontal="center" vertical="center"/>
    </xf>
    <xf numFmtId="164" fontId="39" fillId="5" borderId="102" xfId="1" applyNumberFormat="1" applyFont="1" applyFill="1" applyBorder="1" applyAlignment="1" applyProtection="1">
      <alignment horizontal="center" vertical="center"/>
      <protection locked="0"/>
    </xf>
    <xf numFmtId="0" fontId="35" fillId="7" borderId="103" xfId="2" quotePrefix="1" applyFont="1" applyFill="1" applyBorder="1" applyAlignment="1" applyProtection="1">
      <alignment horizontal="center" vertical="center"/>
    </xf>
    <xf numFmtId="164" fontId="39" fillId="5" borderId="104" xfId="1" applyNumberFormat="1" applyFont="1" applyFill="1" applyBorder="1" applyAlignment="1" applyProtection="1">
      <alignment horizontal="center" vertical="center"/>
      <protection locked="0"/>
    </xf>
    <xf numFmtId="0" fontId="35" fillId="7" borderId="105" xfId="2" quotePrefix="1" applyFont="1" applyFill="1" applyBorder="1" applyAlignment="1" applyProtection="1">
      <alignment horizontal="center" vertical="center"/>
    </xf>
    <xf numFmtId="164" fontId="39" fillId="5" borderId="106" xfId="1" applyNumberFormat="1" applyFont="1" applyFill="1" applyBorder="1" applyAlignment="1" applyProtection="1">
      <alignment horizontal="center" vertical="center"/>
      <protection locked="0"/>
    </xf>
    <xf numFmtId="0" fontId="35" fillId="7" borderId="99" xfId="2" quotePrefix="1" applyFont="1" applyFill="1" applyBorder="1" applyAlignment="1" applyProtection="1">
      <alignment horizontal="center" vertical="center"/>
    </xf>
    <xf numFmtId="0" fontId="35" fillId="7" borderId="101" xfId="2" applyFont="1" applyFill="1" applyBorder="1" applyAlignment="1" applyProtection="1">
      <alignment horizontal="center" vertical="center"/>
    </xf>
    <xf numFmtId="0" fontId="35" fillId="7" borderId="103" xfId="2" applyFont="1" applyFill="1" applyBorder="1" applyAlignment="1" applyProtection="1">
      <alignment horizontal="center" vertical="center"/>
    </xf>
    <xf numFmtId="0" fontId="35" fillId="7" borderId="105" xfId="2" applyFont="1" applyFill="1" applyBorder="1" applyAlignment="1" applyProtection="1">
      <alignment horizontal="center" vertical="center"/>
    </xf>
    <xf numFmtId="0" fontId="35" fillId="7" borderId="99" xfId="2" applyFont="1" applyFill="1" applyBorder="1" applyAlignment="1" applyProtection="1">
      <alignment horizontal="center" vertical="center"/>
    </xf>
    <xf numFmtId="0" fontId="40" fillId="7" borderId="99" xfId="2" applyFont="1" applyFill="1" applyBorder="1" applyAlignment="1" applyProtection="1">
      <alignment horizontal="center" vertical="center"/>
    </xf>
    <xf numFmtId="164" fontId="41" fillId="5" borderId="106" xfId="1" applyNumberFormat="1" applyFont="1" applyFill="1" applyBorder="1" applyAlignment="1" applyProtection="1">
      <alignment horizontal="center" vertical="center"/>
      <protection locked="0"/>
    </xf>
    <xf numFmtId="0" fontId="35" fillId="7" borderId="107" xfId="2" applyFont="1" applyFill="1" applyBorder="1" applyAlignment="1" applyProtection="1">
      <alignment horizontal="center" vertical="center"/>
    </xf>
    <xf numFmtId="0" fontId="7" fillId="7" borderId="109" xfId="2" applyFont="1" applyFill="1" applyBorder="1" applyAlignment="1" applyProtection="1">
      <alignment vertical="center" wrapText="1"/>
    </xf>
    <xf numFmtId="164" fontId="38" fillId="5" borderId="110" xfId="1" applyNumberFormat="1" applyFont="1" applyFill="1" applyBorder="1" applyAlignment="1" applyProtection="1">
      <alignment horizontal="center" vertical="center"/>
      <protection locked="0"/>
    </xf>
    <xf numFmtId="0" fontId="34" fillId="7" borderId="11" xfId="1" applyFont="1" applyFill="1" applyBorder="1" applyAlignment="1" applyProtection="1">
      <alignment horizontal="left" vertical="center"/>
      <protection hidden="1"/>
    </xf>
    <xf numFmtId="0" fontId="6" fillId="2" borderId="100" xfId="2" applyFont="1" applyFill="1" applyBorder="1" applyAlignment="1" applyProtection="1">
      <alignment horizontal="center" vertical="top" wrapText="1"/>
      <protection hidden="1"/>
    </xf>
    <xf numFmtId="164" fontId="11" fillId="5" borderId="111" xfId="1" applyNumberFormat="1" applyFont="1" applyFill="1" applyBorder="1" applyAlignment="1" applyProtection="1">
      <alignment horizontal="right" vertical="center"/>
    </xf>
    <xf numFmtId="164" fontId="11" fillId="5" borderId="112" xfId="1" applyNumberFormat="1" applyFont="1" applyFill="1" applyBorder="1" applyAlignment="1" applyProtection="1">
      <alignment horizontal="right" vertical="center"/>
    </xf>
    <xf numFmtId="164" fontId="11" fillId="5" borderId="113" xfId="1" applyNumberFormat="1" applyFont="1" applyFill="1" applyBorder="1" applyAlignment="1" applyProtection="1">
      <alignment horizontal="right" vertical="center"/>
    </xf>
    <xf numFmtId="0" fontId="47" fillId="7" borderId="114" xfId="1" applyNumberFormat="1" applyFont="1" applyFill="1" applyBorder="1" applyAlignment="1" applyProtection="1">
      <alignment horizontal="left" vertical="center" wrapText="1"/>
      <protection hidden="1"/>
    </xf>
    <xf numFmtId="0" fontId="47" fillId="7" borderId="115" xfId="1" applyNumberFormat="1" applyFont="1" applyFill="1" applyBorder="1" applyAlignment="1" applyProtection="1">
      <alignment horizontal="left" vertical="center" wrapText="1"/>
      <protection hidden="1"/>
    </xf>
    <xf numFmtId="0" fontId="6" fillId="8" borderId="13" xfId="2" applyFont="1" applyFill="1" applyBorder="1" applyAlignment="1" applyProtection="1">
      <alignment horizontal="center" vertical="top" wrapText="1"/>
      <protection hidden="1"/>
    </xf>
    <xf numFmtId="0" fontId="5" fillId="8" borderId="13" xfId="2" applyFont="1" applyFill="1" applyBorder="1" applyAlignment="1" applyProtection="1">
      <alignment horizontal="center" vertical="top" wrapText="1"/>
      <protection hidden="1"/>
    </xf>
    <xf numFmtId="0" fontId="20" fillId="8" borderId="13" xfId="2" applyFont="1" applyFill="1" applyBorder="1" applyAlignment="1" applyProtection="1">
      <alignment horizontal="center" vertical="top" wrapText="1"/>
      <protection hidden="1"/>
    </xf>
    <xf numFmtId="0" fontId="20" fillId="8" borderId="4" xfId="2" applyFont="1" applyFill="1" applyBorder="1" applyAlignment="1" applyProtection="1">
      <alignment horizontal="center" vertical="top" wrapText="1"/>
      <protection hidden="1"/>
    </xf>
    <xf numFmtId="0" fontId="6" fillId="8" borderId="4" xfId="1" applyFont="1" applyFill="1" applyBorder="1" applyAlignment="1" applyProtection="1">
      <alignment horizontal="center" vertical="top" wrapText="1"/>
      <protection hidden="1"/>
    </xf>
    <xf numFmtId="0" fontId="44" fillId="0" borderId="0" xfId="4" applyNumberFormat="1" applyFont="1" applyFill="1" applyBorder="1" applyAlignment="1" applyProtection="1">
      <alignment horizontal="left" vertical="top" wrapText="1"/>
    </xf>
    <xf numFmtId="0" fontId="49" fillId="0" borderId="9" xfId="1" applyNumberFormat="1" applyFont="1" applyFill="1" applyBorder="1" applyAlignment="1" applyProtection="1">
      <alignment horizontal="left" vertical="center"/>
      <protection hidden="1"/>
    </xf>
    <xf numFmtId="1" fontId="50" fillId="0" borderId="14" xfId="3" applyNumberFormat="1" applyFont="1" applyFill="1" applyBorder="1" applyAlignment="1" applyProtection="1">
      <alignment horizontal="left" vertical="center" wrapText="1"/>
      <protection hidden="1"/>
    </xf>
    <xf numFmtId="49" fontId="51" fillId="0" borderId="20" xfId="3" applyNumberFormat="1" applyFont="1" applyFill="1" applyBorder="1" applyAlignment="1" applyProtection="1">
      <alignment horizontal="left" vertical="center"/>
      <protection hidden="1"/>
    </xf>
    <xf numFmtId="49" fontId="51" fillId="0" borderId="26" xfId="3" applyNumberFormat="1" applyFont="1" applyFill="1" applyBorder="1" applyAlignment="1" applyProtection="1">
      <alignment horizontal="left" vertical="center"/>
      <protection hidden="1"/>
    </xf>
    <xf numFmtId="49" fontId="51" fillId="0" borderId="19" xfId="3" applyNumberFormat="1" applyFont="1" applyFill="1" applyBorder="1" applyAlignment="1" applyProtection="1">
      <alignment horizontal="left" vertical="center"/>
      <protection hidden="1"/>
    </xf>
    <xf numFmtId="49" fontId="51" fillId="0" borderId="25" xfId="3" applyNumberFormat="1" applyFont="1" applyFill="1" applyBorder="1" applyAlignment="1" applyProtection="1">
      <alignment horizontal="left" vertical="center"/>
      <protection hidden="1"/>
    </xf>
    <xf numFmtId="1" fontId="51" fillId="0" borderId="43" xfId="3" applyNumberFormat="1" applyFont="1" applyFill="1" applyBorder="1" applyAlignment="1" applyProtection="1">
      <alignment horizontal="left" vertical="center" wrapText="1"/>
      <protection hidden="1"/>
    </xf>
    <xf numFmtId="1" fontId="50" fillId="0" borderId="62" xfId="3" applyNumberFormat="1" applyFont="1" applyFill="1" applyBorder="1" applyAlignment="1" applyProtection="1">
      <alignment horizontal="left" vertical="center" wrapText="1"/>
      <protection hidden="1"/>
    </xf>
    <xf numFmtId="49" fontId="50" fillId="0" borderId="67" xfId="3" applyNumberFormat="1" applyFont="1" applyFill="1" applyBorder="1" applyAlignment="1" applyProtection="1">
      <alignment horizontal="left" vertical="center"/>
      <protection hidden="1"/>
    </xf>
    <xf numFmtId="0" fontId="51" fillId="0" borderId="0" xfId="4" applyNumberFormat="1" applyFont="1" applyFill="1" applyBorder="1" applyAlignment="1" applyProtection="1">
      <alignment vertical="center"/>
      <protection hidden="1"/>
    </xf>
    <xf numFmtId="0" fontId="49" fillId="0" borderId="116" xfId="1" applyNumberFormat="1" applyFont="1" applyFill="1" applyBorder="1" applyAlignment="1" applyProtection="1">
      <alignment horizontal="left" vertical="center"/>
      <protection hidden="1"/>
    </xf>
    <xf numFmtId="0" fontId="48" fillId="0" borderId="19" xfId="3" applyNumberFormat="1" applyFont="1" applyFill="1" applyBorder="1" applyAlignment="1" applyProtection="1">
      <alignment horizontal="left" vertical="center"/>
      <protection hidden="1"/>
    </xf>
    <xf numFmtId="0" fontId="48" fillId="0" borderId="25" xfId="3" applyNumberFormat="1" applyFont="1" applyFill="1" applyBorder="1" applyAlignment="1" applyProtection="1">
      <alignment horizontal="left" vertical="center"/>
      <protection hidden="1"/>
    </xf>
    <xf numFmtId="0" fontId="48" fillId="0" borderId="86"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protection hidden="1"/>
    </xf>
    <xf numFmtId="0" fontId="48" fillId="0" borderId="70" xfId="4" applyNumberFormat="1" applyFont="1" applyFill="1" applyBorder="1" applyAlignment="1" applyProtection="1">
      <alignment vertical="center"/>
      <protection hidden="1"/>
    </xf>
    <xf numFmtId="0" fontId="51" fillId="0" borderId="70" xfId="1" applyFont="1" applyFill="1" applyBorder="1" applyAlignment="1" applyProtection="1">
      <alignment vertical="center" wrapText="1"/>
      <protection hidden="1"/>
    </xf>
    <xf numFmtId="0" fontId="49" fillId="0" borderId="12" xfId="1" applyNumberFormat="1" applyFont="1" applyFill="1" applyBorder="1" applyAlignment="1" applyProtection="1">
      <alignment horizontal="left" vertical="center"/>
      <protection hidden="1"/>
    </xf>
    <xf numFmtId="0" fontId="50" fillId="0" borderId="67"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xf>
    <xf numFmtId="0" fontId="51" fillId="0" borderId="70" xfId="4" applyNumberFormat="1" applyFont="1" applyFill="1" applyBorder="1" applyAlignment="1" applyProtection="1">
      <alignment vertical="center"/>
      <protection hidden="1"/>
    </xf>
    <xf numFmtId="0" fontId="51" fillId="0" borderId="2" xfId="1" applyFont="1" applyFill="1" applyBorder="1" applyAlignment="1" applyProtection="1">
      <alignment vertical="center" wrapText="1"/>
    </xf>
    <xf numFmtId="0" fontId="51" fillId="0" borderId="0" xfId="4" applyNumberFormat="1" applyFont="1" applyFill="1" applyBorder="1" applyAlignment="1" applyProtection="1">
      <alignment vertical="center"/>
    </xf>
    <xf numFmtId="0" fontId="54" fillId="0" borderId="0" xfId="4" applyNumberFormat="1" applyFont="1" applyFill="1" applyBorder="1" applyAlignment="1" applyProtection="1">
      <alignment vertical="center"/>
    </xf>
    <xf numFmtId="0" fontId="50" fillId="0" borderId="8" xfId="2" applyFont="1" applyFill="1" applyBorder="1" applyAlignment="1" applyProtection="1">
      <alignment vertical="center"/>
    </xf>
    <xf numFmtId="0" fontId="51" fillId="0" borderId="92" xfId="2" applyFont="1" applyFill="1" applyBorder="1" applyAlignment="1" applyProtection="1">
      <alignment vertical="center"/>
    </xf>
    <xf numFmtId="0" fontId="51" fillId="0" borderId="28" xfId="2" applyFont="1" applyFill="1" applyBorder="1" applyAlignment="1" applyProtection="1">
      <alignment vertical="center"/>
    </xf>
    <xf numFmtId="0" fontId="51" fillId="0" borderId="32" xfId="2" applyFont="1" applyFill="1" applyBorder="1" applyAlignment="1" applyProtection="1">
      <alignment vertical="center"/>
    </xf>
    <xf numFmtId="0" fontId="53" fillId="0" borderId="8" xfId="2" applyFont="1" applyFill="1" applyBorder="1" applyAlignment="1" applyProtection="1">
      <alignment vertical="center"/>
    </xf>
    <xf numFmtId="0" fontId="50" fillId="0" borderId="108" xfId="2" applyFont="1" applyFill="1" applyBorder="1" applyAlignment="1" applyProtection="1">
      <alignment vertical="center"/>
    </xf>
    <xf numFmtId="0" fontId="33" fillId="7" borderId="74" xfId="1" applyNumberFormat="1" applyFont="1" applyFill="1" applyBorder="1" applyAlignment="1" applyProtection="1">
      <alignment vertical="center" wrapText="1"/>
      <protection hidden="1"/>
    </xf>
    <xf numFmtId="0" fontId="33" fillId="7" borderId="74" xfId="1" applyNumberFormat="1" applyFont="1" applyFill="1" applyBorder="1" applyAlignment="1" applyProtection="1">
      <alignment vertical="center"/>
      <protection hidden="1"/>
    </xf>
    <xf numFmtId="0" fontId="33" fillId="7" borderId="98" xfId="1" applyFont="1" applyFill="1" applyBorder="1" applyAlignment="1" applyProtection="1">
      <alignment vertical="center"/>
      <protection hidden="1"/>
    </xf>
    <xf numFmtId="0" fontId="49" fillId="0" borderId="9" xfId="1" applyNumberFormat="1" applyFont="1" applyFill="1" applyBorder="1" applyAlignment="1" applyProtection="1">
      <alignment vertical="center" wrapText="1"/>
      <protection hidden="1"/>
    </xf>
    <xf numFmtId="0" fontId="49" fillId="0" borderId="9" xfId="1" applyNumberFormat="1" applyFont="1" applyFill="1" applyBorder="1" applyAlignment="1" applyProtection="1">
      <alignment vertical="center"/>
      <protection hidden="1"/>
    </xf>
    <xf numFmtId="0" fontId="49" fillId="0" borderId="12" xfId="1" applyFont="1" applyFill="1" applyBorder="1" applyAlignment="1" applyProtection="1">
      <alignment vertical="center"/>
      <protection hidden="1"/>
    </xf>
    <xf numFmtId="164" fontId="25" fillId="5" borderId="11" xfId="1" applyNumberFormat="1" applyFont="1" applyFill="1" applyBorder="1" applyAlignment="1" applyProtection="1">
      <alignment horizontal="right" vertical="center"/>
      <protection locked="0"/>
    </xf>
    <xf numFmtId="164" fontId="26" fillId="4" borderId="118" xfId="1" applyNumberFormat="1" applyFont="1" applyFill="1" applyBorder="1" applyAlignment="1" applyProtection="1">
      <alignment horizontal="right" vertical="center"/>
      <protection locked="0"/>
    </xf>
    <xf numFmtId="164" fontId="25" fillId="5" borderId="119" xfId="1" applyNumberFormat="1" applyFont="1" applyFill="1" applyBorder="1" applyAlignment="1" applyProtection="1">
      <alignment horizontal="right" vertical="center"/>
      <protection locked="0"/>
    </xf>
    <xf numFmtId="0" fontId="23" fillId="7" borderId="117" xfId="2" applyFont="1" applyFill="1" applyBorder="1" applyAlignment="1" applyProtection="1">
      <alignment horizontal="center" vertical="top" wrapText="1"/>
      <protection hidden="1"/>
    </xf>
    <xf numFmtId="0" fontId="21" fillId="7" borderId="117" xfId="2" applyFont="1" applyFill="1" applyBorder="1" applyAlignment="1" applyProtection="1">
      <alignment horizontal="center" vertical="top" wrapText="1"/>
      <protection hidden="1"/>
    </xf>
    <xf numFmtId="0" fontId="20" fillId="7" borderId="117" xfId="2" applyFont="1" applyFill="1" applyBorder="1" applyAlignment="1" applyProtection="1">
      <alignment horizontal="center" vertical="top" wrapText="1"/>
      <protection hidden="1"/>
    </xf>
    <xf numFmtId="0" fontId="21" fillId="7" borderId="120" xfId="2" applyFont="1" applyFill="1" applyBorder="1" applyAlignment="1" applyProtection="1">
      <alignment horizontal="center" vertical="top" wrapText="1"/>
      <protection hidden="1"/>
    </xf>
    <xf numFmtId="0" fontId="21" fillId="2" borderId="117" xfId="2" applyFont="1" applyFill="1" applyBorder="1" applyAlignment="1" applyProtection="1">
      <alignment horizontal="center" vertical="top" wrapText="1"/>
      <protection hidden="1"/>
    </xf>
    <xf numFmtId="0" fontId="21" fillId="7" borderId="117" xfId="1" applyFont="1" applyFill="1" applyBorder="1" applyAlignment="1" applyProtection="1">
      <alignment horizontal="center" vertical="center"/>
      <protection hidden="1"/>
    </xf>
    <xf numFmtId="0" fontId="47" fillId="7" borderId="121" xfId="1" applyNumberFormat="1" applyFont="1" applyFill="1" applyBorder="1" applyAlignment="1" applyProtection="1">
      <alignment horizontal="left" vertical="center" wrapText="1"/>
      <protection hidden="1"/>
    </xf>
    <xf numFmtId="164" fontId="11" fillId="6" borderId="11" xfId="1" applyNumberFormat="1" applyFont="1" applyFill="1" applyBorder="1" applyAlignment="1" applyProtection="1">
      <alignment horizontal="right" vertical="center"/>
      <protection locked="0"/>
    </xf>
    <xf numFmtId="164" fontId="10" fillId="4" borderId="118" xfId="1" applyNumberFormat="1" applyFont="1" applyFill="1" applyBorder="1" applyAlignment="1" applyProtection="1">
      <alignment horizontal="right" vertical="center"/>
      <protection locked="0"/>
    </xf>
    <xf numFmtId="164" fontId="11" fillId="6" borderId="11" xfId="1" applyNumberFormat="1" applyFont="1" applyFill="1" applyBorder="1" applyAlignment="1" applyProtection="1">
      <alignment vertical="center"/>
      <protection locked="0"/>
    </xf>
    <xf numFmtId="0" fontId="7" fillId="7" borderId="117" xfId="2" applyFont="1" applyFill="1" applyBorder="1" applyAlignment="1" applyProtection="1">
      <alignment horizontal="center" vertical="top" wrapText="1"/>
      <protection hidden="1"/>
    </xf>
    <xf numFmtId="0" fontId="6" fillId="7" borderId="117" xfId="2" applyFont="1" applyFill="1" applyBorder="1" applyAlignment="1" applyProtection="1">
      <alignment horizontal="center" vertical="top" wrapText="1"/>
      <protection hidden="1"/>
    </xf>
    <xf numFmtId="0" fontId="5" fillId="7" borderId="117" xfId="2" applyFont="1" applyFill="1" applyBorder="1" applyAlignment="1" applyProtection="1">
      <alignment horizontal="center" vertical="top" wrapText="1"/>
      <protection hidden="1"/>
    </xf>
    <xf numFmtId="0" fontId="6" fillId="2" borderId="120" xfId="2" applyFont="1" applyFill="1" applyBorder="1" applyAlignment="1" applyProtection="1">
      <alignment horizontal="center" vertical="top" wrapText="1"/>
      <protection hidden="1"/>
    </xf>
    <xf numFmtId="0" fontId="5" fillId="2" borderId="117" xfId="2" applyFont="1" applyFill="1" applyBorder="1" applyAlignment="1" applyProtection="1">
      <alignment horizontal="center" vertical="top" wrapText="1"/>
      <protection hidden="1"/>
    </xf>
    <xf numFmtId="0" fontId="6" fillId="7" borderId="120" xfId="2" applyFont="1" applyFill="1" applyBorder="1" applyAlignment="1" applyProtection="1">
      <alignment horizontal="center" vertical="top" wrapText="1"/>
      <protection hidden="1"/>
    </xf>
    <xf numFmtId="0" fontId="6" fillId="2" borderId="117" xfId="2" applyFont="1" applyFill="1" applyBorder="1" applyAlignment="1" applyProtection="1">
      <alignment horizontal="center" vertical="top" wrapText="1"/>
      <protection hidden="1"/>
    </xf>
    <xf numFmtId="0" fontId="6" fillId="3" borderId="117" xfId="1" applyFont="1" applyFill="1" applyBorder="1" applyAlignment="1" applyProtection="1">
      <alignment horizontal="center" vertical="center"/>
      <protection hidden="1"/>
    </xf>
    <xf numFmtId="0" fontId="24" fillId="7" borderId="11" xfId="3" applyNumberFormat="1" applyFont="1" applyFill="1" applyBorder="1" applyAlignment="1" applyProtection="1">
      <alignment horizontal="left" vertical="center" wrapText="1"/>
      <protection hidden="1"/>
    </xf>
    <xf numFmtId="0" fontId="4" fillId="7" borderId="122" xfId="1" applyNumberFormat="1" applyFont="1" applyFill="1" applyBorder="1" applyAlignment="1" applyProtection="1">
      <alignment horizontal="left" vertical="center" wrapText="1"/>
      <protection hidden="1"/>
    </xf>
    <xf numFmtId="0" fontId="6" fillId="7" borderId="6" xfId="2" applyFont="1" applyFill="1" applyBorder="1" applyAlignment="1" applyProtection="1">
      <alignment horizontal="center" vertical="top" wrapText="1"/>
      <protection hidden="1"/>
    </xf>
    <xf numFmtId="0" fontId="9" fillId="7" borderId="94" xfId="3" applyFont="1" applyFill="1" applyBorder="1" applyAlignment="1">
      <alignment horizontal="left" vertical="center" wrapText="1"/>
    </xf>
    <xf numFmtId="0" fontId="9" fillId="7" borderId="94" xfId="3" applyFont="1" applyFill="1" applyBorder="1" applyAlignment="1">
      <alignment horizontal="left" vertical="center" wrapText="1" indent="1"/>
    </xf>
    <xf numFmtId="0" fontId="2" fillId="7" borderId="94" xfId="3" applyFont="1" applyFill="1" applyBorder="1" applyAlignment="1">
      <alignment horizontal="left" vertical="center" wrapText="1" indent="1"/>
    </xf>
    <xf numFmtId="0" fontId="49" fillId="0" borderId="12" xfId="1" applyFont="1" applyBorder="1" applyAlignment="1" applyProtection="1">
      <alignment horizontal="left" vertical="center"/>
      <protection hidden="1"/>
    </xf>
    <xf numFmtId="0" fontId="47" fillId="7" borderId="51" xfId="1" applyFont="1" applyFill="1" applyBorder="1" applyAlignment="1" applyProtection="1">
      <alignment horizontal="left" vertical="center" wrapText="1"/>
      <protection hidden="1"/>
    </xf>
    <xf numFmtId="0" fontId="6" fillId="2" borderId="13" xfId="2" applyFont="1" applyFill="1" applyBorder="1" applyAlignment="1" applyProtection="1">
      <alignment horizontal="center" vertical="top" wrapText="1"/>
      <protection hidden="1"/>
    </xf>
    <xf numFmtId="0" fontId="2" fillId="0" borderId="0" xfId="1" applyFont="1" applyAlignment="1" applyProtection="1">
      <alignment vertical="center" wrapText="1"/>
      <protection hidden="1"/>
    </xf>
    <xf numFmtId="0" fontId="49" fillId="0" borderId="9" xfId="1" applyFont="1" applyBorder="1" applyAlignment="1" applyProtection="1">
      <alignment horizontal="left" vertical="center"/>
      <protection hidden="1"/>
    </xf>
    <xf numFmtId="0" fontId="4" fillId="7" borderId="51" xfId="1" applyFont="1" applyFill="1" applyBorder="1" applyAlignment="1" applyProtection="1">
      <alignment horizontal="left" vertical="center" wrapText="1"/>
      <protection hidden="1"/>
    </xf>
    <xf numFmtId="0" fontId="6" fillId="7" borderId="117" xfId="1" applyFont="1" applyFill="1" applyBorder="1" applyAlignment="1" applyProtection="1">
      <alignment horizontal="center" vertical="center"/>
      <protection hidden="1"/>
    </xf>
    <xf numFmtId="1" fontId="50" fillId="0" borderId="14" xfId="3" applyNumberFormat="1" applyFont="1" applyBorder="1" applyAlignment="1" applyProtection="1">
      <alignment horizontal="left" vertical="center" wrapText="1"/>
      <protection hidden="1"/>
    </xf>
    <xf numFmtId="0" fontId="2" fillId="7" borderId="15" xfId="3" applyFill="1" applyBorder="1" applyAlignment="1" applyProtection="1">
      <alignment horizontal="left" vertical="center" wrapText="1"/>
      <protection hidden="1"/>
    </xf>
    <xf numFmtId="164" fontId="15" fillId="5" borderId="11" xfId="1" applyNumberFormat="1" applyFont="1" applyFill="1" applyBorder="1" applyAlignment="1" applyProtection="1">
      <alignment horizontal="right" vertical="center"/>
      <protection locked="0"/>
    </xf>
    <xf numFmtId="164" fontId="15" fillId="5" borderId="119" xfId="1" applyNumberFormat="1" applyFont="1" applyFill="1" applyBorder="1" applyAlignment="1" applyProtection="1">
      <alignment horizontal="right" vertical="center"/>
      <protection locked="0"/>
    </xf>
    <xf numFmtId="164" fontId="8" fillId="4" borderId="118" xfId="1" applyNumberFormat="1" applyFont="1" applyFill="1" applyBorder="1" applyAlignment="1" applyProtection="1">
      <alignment horizontal="right" vertical="center"/>
      <protection locked="0"/>
    </xf>
    <xf numFmtId="0" fontId="13" fillId="0" borderId="0" xfId="1" applyFont="1" applyAlignment="1" applyProtection="1">
      <alignment vertical="center" wrapText="1"/>
      <protection hidden="1"/>
    </xf>
    <xf numFmtId="49" fontId="51" fillId="0" borderId="20" xfId="3" applyNumberFormat="1" applyFont="1" applyBorder="1" applyAlignment="1" applyProtection="1">
      <alignment horizontal="left" vertical="center"/>
      <protection hidden="1"/>
    </xf>
    <xf numFmtId="0" fontId="2" fillId="7" borderId="27" xfId="3" applyFill="1" applyBorder="1" applyAlignment="1" applyProtection="1">
      <alignment horizontal="left" vertical="center" wrapText="1"/>
      <protection hidden="1"/>
    </xf>
    <xf numFmtId="164" fontId="15" fillId="5" borderId="38" xfId="1" applyNumberFormat="1" applyFont="1" applyFill="1" applyBorder="1" applyAlignment="1" applyProtection="1">
      <alignment horizontal="right" vertical="center"/>
      <protection locked="0"/>
    </xf>
    <xf numFmtId="164" fontId="15" fillId="5" borderId="24" xfId="1" applyNumberFormat="1" applyFont="1" applyFill="1" applyBorder="1" applyAlignment="1" applyProtection="1">
      <alignment horizontal="right" vertical="center"/>
      <protection locked="0"/>
    </xf>
    <xf numFmtId="164" fontId="8" fillId="4" borderId="0" xfId="1" applyNumberFormat="1" applyFont="1" applyFill="1" applyAlignment="1" applyProtection="1">
      <alignment horizontal="right" vertical="center"/>
      <protection locked="0"/>
    </xf>
    <xf numFmtId="0" fontId="14" fillId="0" borderId="0" xfId="1" applyFont="1" applyAlignment="1" applyProtection="1">
      <alignment vertical="center" wrapText="1"/>
      <protection hidden="1"/>
    </xf>
    <xf numFmtId="49" fontId="51" fillId="0" borderId="26" xfId="3" applyNumberFormat="1" applyFont="1" applyBorder="1" applyAlignment="1" applyProtection="1">
      <alignment horizontal="left" vertical="center"/>
      <protection hidden="1"/>
    </xf>
    <xf numFmtId="164" fontId="15" fillId="5" borderId="29" xfId="1" applyNumberFormat="1" applyFont="1" applyFill="1" applyBorder="1" applyAlignment="1" applyProtection="1">
      <alignment horizontal="right" vertical="center"/>
      <protection locked="0"/>
    </xf>
    <xf numFmtId="0" fontId="9" fillId="7" borderId="27" xfId="3" applyFont="1" applyFill="1" applyBorder="1" applyAlignment="1" applyProtection="1">
      <alignment horizontal="left" vertical="center" wrapText="1"/>
      <protection hidden="1"/>
    </xf>
    <xf numFmtId="164" fontId="11" fillId="5" borderId="38"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horizontal="right" vertical="center"/>
      <protection locked="0"/>
    </xf>
    <xf numFmtId="164" fontId="10" fillId="4" borderId="0" xfId="1" applyNumberFormat="1" applyFont="1" applyFill="1" applyAlignment="1" applyProtection="1">
      <alignment horizontal="right" vertical="center"/>
      <protection locked="0"/>
    </xf>
    <xf numFmtId="164" fontId="11" fillId="5" borderId="24" xfId="1" applyNumberFormat="1" applyFont="1" applyFill="1" applyBorder="1" applyAlignment="1" applyProtection="1">
      <alignment horizontal="right" vertical="center"/>
      <protection locked="0"/>
    </xf>
    <xf numFmtId="0" fontId="51" fillId="0" borderId="70" xfId="4" applyFont="1" applyBorder="1" applyAlignment="1" applyProtection="1">
      <alignment vertical="center"/>
      <protection hidden="1"/>
    </xf>
    <xf numFmtId="0" fontId="2" fillId="0" borderId="70" xfId="4" applyBorder="1" applyAlignment="1" applyProtection="1">
      <alignment vertical="center"/>
      <protection hidden="1"/>
    </xf>
    <xf numFmtId="0" fontId="5" fillId="0" borderId="71" xfId="1" applyFont="1" applyBorder="1" applyAlignment="1">
      <alignment vertical="center"/>
    </xf>
    <xf numFmtId="0" fontId="5" fillId="0" borderId="71" xfId="1" applyFont="1" applyBorder="1" applyAlignment="1">
      <alignment vertical="center" wrapText="1"/>
    </xf>
    <xf numFmtId="0" fontId="51" fillId="0" borderId="70" xfId="1" applyFont="1" applyBorder="1" applyAlignment="1" applyProtection="1">
      <alignment vertical="center" wrapText="1"/>
      <protection hidden="1"/>
    </xf>
    <xf numFmtId="0" fontId="5" fillId="0" borderId="70" xfId="1" applyFont="1" applyBorder="1" applyAlignment="1" applyProtection="1">
      <alignment vertical="center" wrapText="1"/>
      <protection hidden="1"/>
    </xf>
    <xf numFmtId="164" fontId="5" fillId="0" borderId="71" xfId="1" applyNumberFormat="1" applyFont="1" applyBorder="1" applyAlignment="1">
      <alignment vertical="center" wrapText="1"/>
    </xf>
    <xf numFmtId="0" fontId="2" fillId="0" borderId="70" xfId="4" applyBorder="1" applyAlignment="1">
      <alignment vertical="center"/>
    </xf>
    <xf numFmtId="0" fontId="51" fillId="0" borderId="0" xfId="4" applyFont="1" applyAlignment="1" applyProtection="1">
      <alignment vertical="center"/>
      <protection hidden="1"/>
    </xf>
    <xf numFmtId="0" fontId="2" fillId="0" borderId="0" xfId="4" applyAlignment="1" applyProtection="1">
      <alignment vertical="center"/>
      <protection hidden="1"/>
    </xf>
    <xf numFmtId="0" fontId="5" fillId="0" borderId="0" xfId="1" applyFont="1" applyAlignment="1">
      <alignment vertical="center" wrapText="1"/>
    </xf>
    <xf numFmtId="0" fontId="46" fillId="7" borderId="95" xfId="0" applyFont="1" applyFill="1" applyBorder="1" applyAlignment="1">
      <alignment horizontal="center"/>
    </xf>
    <xf numFmtId="0" fontId="0" fillId="7" borderId="96" xfId="0" applyFill="1" applyBorder="1" applyAlignment="1">
      <alignment horizontal="center" wrapText="1"/>
    </xf>
    <xf numFmtId="0" fontId="44" fillId="0" borderId="0" xfId="4" applyNumberFormat="1" applyFont="1" applyFill="1" applyBorder="1" applyAlignment="1" applyProtection="1">
      <alignment horizontal="left" vertical="top" wrapText="1"/>
    </xf>
    <xf numFmtId="0" fontId="44" fillId="0" borderId="0" xfId="4" applyNumberFormat="1" applyFont="1" applyFill="1" applyBorder="1" applyAlignment="1" applyProtection="1">
      <alignment vertical="top" wrapText="1"/>
    </xf>
  </cellXfs>
  <cellStyles count="5">
    <cellStyle name="Normal" xfId="0" builtinId="0"/>
    <cellStyle name="Normal 2" xfId="2" xr:uid="{448DF2FB-8F96-437B-A526-05C683B6F37A}"/>
    <cellStyle name="Standard 2" xfId="4" xr:uid="{59A10B49-3D8F-4F13-98D4-DD590DB17814}"/>
    <cellStyle name="Standard 2 2" xfId="3" xr:uid="{10706FE5-1093-4751-9423-53478C4AF2AA}"/>
    <cellStyle name="Standard 4" xfId="1" xr:uid="{42D73113-7BD7-49B0-B928-CED4BCF2DCCA}"/>
  </cellStyles>
  <dxfs count="1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nergy%20Accounts\2016\PEFA_validation%20tool\PEFA%20ValidTool_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EA\PEFA\IDT_juli_new\BE\2014_PEFA_Questionnaire_2017_final_CLEA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STAT/Projects/EnvAccounts/AEA/AEA%202016/AEA_Questionnaire/AEA_Questionnaire_2016-26-04-2016_N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arameters"/>
      <sheetName val="NotApp"/>
      <sheetName val="FileFormat"/>
      <sheetName val="Symbols"/>
      <sheetName val="Footnotes"/>
      <sheetName val="Changes"/>
      <sheetName val="Consistency"/>
      <sheetName val="CrossConsistency"/>
      <sheetName val="Data"/>
      <sheetName val="Graphic"/>
      <sheetName val="Plausibility_Internal"/>
      <sheetName val="Plausibility_External"/>
      <sheetName val="ComparedPlausibility"/>
      <sheetName val="DataCSTH"/>
      <sheetName val="DataEP"/>
      <sheetName val="DataEQ"/>
      <sheetName val="GIEC"/>
      <sheetName val="Primary_prod"/>
      <sheetName val="Electricity"/>
      <sheetName val="Non-energy"/>
      <sheetName val="Imports"/>
      <sheetName val="Exports"/>
      <sheetName val="CrossPlausibility"/>
      <sheetName val="DataGF"/>
      <sheetName val="GapFilling"/>
      <sheetName val="Plausibility"/>
      <sheetName val="ComparedPlausibility_2"/>
    </sheetNames>
    <sheetDataSet>
      <sheetData sheetId="0"/>
      <sheetData sheetId="1">
        <row r="4">
          <cell r="E4" t="str">
            <v>Table B.1</v>
          </cell>
        </row>
        <row r="5">
          <cell r="E5" t="str">
            <v>Table B.2</v>
          </cell>
        </row>
        <row r="6">
          <cell r="E6" t="str">
            <v>Table C</v>
          </cell>
        </row>
        <row r="7">
          <cell r="E7" t="str">
            <v>Table D</v>
          </cell>
        </row>
        <row r="8">
          <cell r="E8" t="str">
            <v>Table E</v>
          </cell>
        </row>
        <row r="18">
          <cell r="B18" t="str">
            <v>Austria</v>
          </cell>
        </row>
        <row r="19">
          <cell r="B19" t="str">
            <v>Belgium</v>
          </cell>
        </row>
        <row r="20">
          <cell r="B20" t="str">
            <v>Bulgaria</v>
          </cell>
        </row>
        <row r="21">
          <cell r="B21" t="str">
            <v>Croatia</v>
          </cell>
        </row>
        <row r="22">
          <cell r="B22" t="str">
            <v>Cyprus</v>
          </cell>
        </row>
        <row r="23">
          <cell r="B23" t="str">
            <v>Czech Republic</v>
          </cell>
        </row>
        <row r="24">
          <cell r="B24" t="str">
            <v>Denmark</v>
          </cell>
        </row>
        <row r="25">
          <cell r="B25" t="str">
            <v>Estonia</v>
          </cell>
        </row>
        <row r="26">
          <cell r="B26" t="str">
            <v>Finland</v>
          </cell>
        </row>
        <row r="27">
          <cell r="B27" t="str">
            <v>France</v>
          </cell>
        </row>
        <row r="28">
          <cell r="B28" t="str">
            <v>Germany</v>
          </cell>
        </row>
        <row r="29">
          <cell r="B29" t="str">
            <v>Greece</v>
          </cell>
        </row>
        <row r="30">
          <cell r="B30" t="str">
            <v>Hungary</v>
          </cell>
        </row>
        <row r="31">
          <cell r="B31" t="str">
            <v>Ireland</v>
          </cell>
        </row>
        <row r="32">
          <cell r="B32" t="str">
            <v>Italy</v>
          </cell>
        </row>
        <row r="33">
          <cell r="B33" t="str">
            <v>Latvia</v>
          </cell>
        </row>
        <row r="34">
          <cell r="B34" t="str">
            <v>Lithuania</v>
          </cell>
        </row>
        <row r="35">
          <cell r="B35" t="str">
            <v>Luxembourg</v>
          </cell>
        </row>
        <row r="36">
          <cell r="B36" t="str">
            <v>Malta</v>
          </cell>
        </row>
        <row r="37">
          <cell r="B37" t="str">
            <v>Netherlands</v>
          </cell>
        </row>
        <row r="38">
          <cell r="B38" t="str">
            <v>Poland</v>
          </cell>
        </row>
        <row r="39">
          <cell r="B39" t="str">
            <v>Portugal</v>
          </cell>
        </row>
        <row r="40">
          <cell r="B40" t="str">
            <v>Romania</v>
          </cell>
        </row>
        <row r="41">
          <cell r="B41" t="str">
            <v>Slovakia</v>
          </cell>
        </row>
        <row r="42">
          <cell r="B42" t="str">
            <v>Slovenia</v>
          </cell>
        </row>
        <row r="43">
          <cell r="B43" t="str">
            <v>Spain</v>
          </cell>
        </row>
        <row r="44">
          <cell r="B44" t="str">
            <v>Sweden</v>
          </cell>
        </row>
        <row r="45">
          <cell r="B45" t="str">
            <v>United Kingdom</v>
          </cell>
        </row>
        <row r="46">
          <cell r="B46" t="str">
            <v>Albania</v>
          </cell>
        </row>
        <row r="47">
          <cell r="B47" t="str">
            <v>Bosnia and Herzegovina</v>
          </cell>
        </row>
        <row r="48">
          <cell r="B48" t="str">
            <v>Iceland</v>
          </cell>
        </row>
        <row r="49">
          <cell r="B49" t="str">
            <v>Kosovo*</v>
          </cell>
        </row>
        <row r="50">
          <cell r="B50" t="str">
            <v>Liechtenstein</v>
          </cell>
        </row>
        <row r="51">
          <cell r="B51" t="str">
            <v>Montenegro</v>
          </cell>
        </row>
      </sheetData>
      <sheetData sheetId="2"/>
      <sheetData sheetId="3"/>
      <sheetData sheetId="4"/>
      <sheetData sheetId="5"/>
      <sheetData sheetId="6"/>
      <sheetData sheetId="7">
        <row r="1">
          <cell r="AA1" t="str">
            <v>Table A Row</v>
          </cell>
        </row>
        <row r="2">
          <cell r="AA2" t="str">
            <v>Table A Column</v>
          </cell>
        </row>
        <row r="3">
          <cell r="AA3" t="str">
            <v>Table B Row</v>
          </cell>
        </row>
        <row r="4">
          <cell r="AA4" t="str">
            <v>Table B Column</v>
          </cell>
        </row>
        <row r="5">
          <cell r="AA5" t="str">
            <v>Table B.1 Row</v>
          </cell>
        </row>
        <row r="6">
          <cell r="AA6" t="str">
            <v>Table B.1 Column</v>
          </cell>
        </row>
        <row r="7">
          <cell r="AA7" t="str">
            <v>Table B.2 Row</v>
          </cell>
        </row>
        <row r="8">
          <cell r="AA8" t="str">
            <v>Table B.2 Column</v>
          </cell>
        </row>
        <row r="9">
          <cell r="AA9" t="str">
            <v>Table C Row</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parameters"/>
      <sheetName val="NotApp"/>
      <sheetName val="footnotes_list"/>
      <sheetName val="Table_A"/>
      <sheetName val="Table_B"/>
      <sheetName val="Table_B.1"/>
      <sheetName val="Table_B.2"/>
      <sheetName val="Table_C"/>
      <sheetName val="Table_D"/>
      <sheetName val="Table_E"/>
      <sheetName val="Check Report"/>
      <sheetName val="PEFA indicators"/>
      <sheetName val="PEFA Columns"/>
      <sheetName val="PEFA rows"/>
      <sheetName val="PEFA bridging items"/>
      <sheetName val="2014_PEFA_Questionnaire_2017_fi"/>
    </sheetNames>
    <sheetDataSet>
      <sheetData sheetId="0">
        <row r="12">
          <cell r="D12" t="str">
            <v>BE</v>
          </cell>
        </row>
      </sheetData>
      <sheetData sheetId="1"/>
      <sheetData sheetId="2"/>
      <sheetData sheetId="3"/>
      <sheetData sheetId="4">
        <row r="22">
          <cell r="B22" t="str">
            <v>Austria</v>
          </cell>
        </row>
        <row r="23">
          <cell r="B23" t="str">
            <v>Belgium</v>
          </cell>
        </row>
        <row r="24">
          <cell r="B24" t="str">
            <v>Bulgaria</v>
          </cell>
        </row>
        <row r="25">
          <cell r="B25" t="str">
            <v>Croatia</v>
          </cell>
        </row>
        <row r="26">
          <cell r="B26" t="str">
            <v>Cyprus</v>
          </cell>
        </row>
        <row r="27">
          <cell r="B27" t="str">
            <v>Czech Republic</v>
          </cell>
        </row>
        <row r="28">
          <cell r="B28" t="str">
            <v>Denmark</v>
          </cell>
        </row>
        <row r="29">
          <cell r="B29" t="str">
            <v>Estonia</v>
          </cell>
        </row>
        <row r="30">
          <cell r="B30" t="str">
            <v>Finland</v>
          </cell>
        </row>
        <row r="31">
          <cell r="B31" t="str">
            <v>France</v>
          </cell>
        </row>
        <row r="32">
          <cell r="B32" t="str">
            <v>Germany</v>
          </cell>
        </row>
        <row r="33">
          <cell r="B33" t="str">
            <v>Greece</v>
          </cell>
        </row>
        <row r="34">
          <cell r="B34" t="str">
            <v>Hungary</v>
          </cell>
        </row>
        <row r="35">
          <cell r="B35" t="str">
            <v>Ireland</v>
          </cell>
        </row>
        <row r="36">
          <cell r="B36" t="str">
            <v>Italy</v>
          </cell>
        </row>
        <row r="37">
          <cell r="B37" t="str">
            <v>Latvia</v>
          </cell>
        </row>
        <row r="38">
          <cell r="B38" t="str">
            <v>Lithuania</v>
          </cell>
        </row>
        <row r="39">
          <cell r="B39" t="str">
            <v>Luxembourg</v>
          </cell>
        </row>
        <row r="40">
          <cell r="B40" t="str">
            <v>Malta</v>
          </cell>
        </row>
        <row r="41">
          <cell r="B41" t="str">
            <v>Netherlands</v>
          </cell>
        </row>
        <row r="42">
          <cell r="B42" t="str">
            <v>Poland</v>
          </cell>
        </row>
        <row r="43">
          <cell r="B43" t="str">
            <v>Portugal</v>
          </cell>
        </row>
        <row r="44">
          <cell r="B44" t="str">
            <v>Romania</v>
          </cell>
        </row>
        <row r="45">
          <cell r="B45" t="str">
            <v>Slovakia</v>
          </cell>
        </row>
        <row r="46">
          <cell r="B46" t="str">
            <v>Slovenia</v>
          </cell>
        </row>
        <row r="47">
          <cell r="B47" t="str">
            <v>Spain</v>
          </cell>
        </row>
        <row r="48">
          <cell r="B48" t="str">
            <v>Sweden</v>
          </cell>
        </row>
        <row r="49">
          <cell r="B49" t="str">
            <v>United Kingdom</v>
          </cell>
        </row>
        <row r="50">
          <cell r="B50" t="str">
            <v>Albania</v>
          </cell>
        </row>
        <row r="51">
          <cell r="B51" t="str">
            <v>Bosnia and Herzegovina</v>
          </cell>
        </row>
        <row r="52">
          <cell r="B52" t="str">
            <v>Iceland</v>
          </cell>
        </row>
        <row r="53">
          <cell r="B53" t="str">
            <v>Kosovo*</v>
          </cell>
        </row>
        <row r="54">
          <cell r="B54" t="str">
            <v>Liechtenstein</v>
          </cell>
        </row>
        <row r="55">
          <cell r="B55" t="str">
            <v>Montenegro</v>
          </cell>
        </row>
        <row r="56">
          <cell r="B56" t="str">
            <v>Norway</v>
          </cell>
        </row>
        <row r="57">
          <cell r="B57" t="str">
            <v>Serbia</v>
          </cell>
        </row>
        <row r="58">
          <cell r="B58" t="str">
            <v>Switzerland</v>
          </cell>
        </row>
        <row r="59">
          <cell r="B59" t="str">
            <v>The former Yugoslav Republic of Macedonia</v>
          </cell>
        </row>
        <row r="60">
          <cell r="B60" t="str">
            <v>Turkey</v>
          </cell>
        </row>
        <row r="70">
          <cell r="C70">
            <v>2000</v>
          </cell>
        </row>
        <row r="71">
          <cell r="C71">
            <v>2001</v>
          </cell>
        </row>
        <row r="72">
          <cell r="C72">
            <v>2002</v>
          </cell>
        </row>
        <row r="73">
          <cell r="C73">
            <v>2003</v>
          </cell>
        </row>
        <row r="74">
          <cell r="C74">
            <v>2004</v>
          </cell>
        </row>
        <row r="75">
          <cell r="C75">
            <v>2005</v>
          </cell>
        </row>
        <row r="76">
          <cell r="C76">
            <v>2006</v>
          </cell>
        </row>
        <row r="77">
          <cell r="C77">
            <v>2007</v>
          </cell>
        </row>
        <row r="78">
          <cell r="C78">
            <v>2008</v>
          </cell>
        </row>
        <row r="79">
          <cell r="C79">
            <v>2009</v>
          </cell>
        </row>
        <row r="80">
          <cell r="C80">
            <v>2010</v>
          </cell>
        </row>
        <row r="81">
          <cell r="C81">
            <v>2011</v>
          </cell>
        </row>
        <row r="82">
          <cell r="C82">
            <v>2012</v>
          </cell>
        </row>
        <row r="83">
          <cell r="C83">
            <v>2013</v>
          </cell>
        </row>
        <row r="84">
          <cell r="C84">
            <v>2014</v>
          </cell>
        </row>
        <row r="85">
          <cell r="C85">
            <v>2015</v>
          </cell>
        </row>
        <row r="86">
          <cell r="C86">
            <v>2016</v>
          </cell>
        </row>
        <row r="87">
          <cell r="C87">
            <v>2017</v>
          </cell>
        </row>
        <row r="88">
          <cell r="C88">
            <v>2018</v>
          </cell>
        </row>
        <row r="89">
          <cell r="C89">
            <v>2019</v>
          </cell>
        </row>
        <row r="90">
          <cell r="C90">
            <v>2020</v>
          </cell>
        </row>
      </sheetData>
      <sheetData sheetId="5"/>
      <sheetData sheetId="6"/>
      <sheetData sheetId="7"/>
      <sheetData sheetId="8"/>
      <sheetData sheetId="9"/>
      <sheetData sheetId="10"/>
      <sheetData sheetId="11"/>
      <sheetData sheetId="12"/>
      <sheetData sheetId="13"/>
      <sheetData sheetId="14"/>
      <sheetData sheetId="15">
        <row r="3">
          <cell r="B3" t="str">
            <v>PEFA_IND01</v>
          </cell>
        </row>
      </sheetData>
      <sheetData sheetId="16">
        <row r="2">
          <cell r="D2">
            <v>1</v>
          </cell>
        </row>
      </sheetData>
      <sheetData sheetId="17">
        <row r="3">
          <cell r="B3">
            <v>1</v>
          </cell>
        </row>
      </sheetData>
      <sheetData sheetId="18">
        <row r="3">
          <cell r="B3" t="str">
            <v>DEU_RES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Parameters"/>
      <sheetName val="Model"/>
      <sheetName val="instructions"/>
      <sheetName val="CO2"/>
      <sheetName val="Biomass CO2"/>
      <sheetName val="N2O"/>
      <sheetName val="CH4"/>
      <sheetName val="HFC"/>
      <sheetName val="PFC"/>
      <sheetName val="SF6"/>
      <sheetName val="NOx"/>
      <sheetName val="SOx"/>
      <sheetName val="NH3"/>
      <sheetName val="NMVOC"/>
      <sheetName val="CO"/>
      <sheetName val="PM10"/>
      <sheetName val="PM2.5"/>
      <sheetName val="Check Report"/>
    </sheetNames>
    <sheetDataSet>
      <sheetData sheetId="0" refreshError="1"/>
      <sheetData sheetId="1" refreshError="1"/>
      <sheetData sheetId="2">
        <row r="22">
          <cell r="B22" t="str">
            <v>Austria</v>
          </cell>
        </row>
        <row r="53">
          <cell r="E53" t="str">
            <v>SUM(ROUND(V))</v>
          </cell>
        </row>
        <row r="54">
          <cell r="E54" t="str">
            <v>ROUND(SUM(V))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F315-DC57-41EE-A1DD-13E889FA5F9A}">
  <sheetPr codeName="Sheet1">
    <tabColor theme="0"/>
  </sheetPr>
  <dimension ref="A1:E9"/>
  <sheetViews>
    <sheetView tabSelected="1" zoomScale="78" zoomScaleNormal="78" workbookViewId="0">
      <selection sqref="A1:C1"/>
    </sheetView>
  </sheetViews>
  <sheetFormatPr defaultRowHeight="15" x14ac:dyDescent="0.25"/>
  <cols>
    <col min="1" max="1" width="14.28515625" customWidth="1"/>
    <col min="2" max="3" width="55.7109375" customWidth="1"/>
  </cols>
  <sheetData>
    <row r="1" spans="1:5" ht="18.75" x14ac:dyDescent="0.3">
      <c r="A1" s="390" t="s">
        <v>264</v>
      </c>
      <c r="B1" s="390"/>
      <c r="C1" s="390"/>
    </row>
    <row r="2" spans="1:5" x14ac:dyDescent="0.25">
      <c r="A2" s="391" t="s">
        <v>274</v>
      </c>
      <c r="B2" s="391"/>
      <c r="C2" s="391"/>
    </row>
    <row r="3" spans="1:5" ht="110.25" customHeight="1" x14ac:dyDescent="0.3">
      <c r="A3" s="350" t="s">
        <v>265</v>
      </c>
      <c r="B3" s="226" t="s">
        <v>275</v>
      </c>
      <c r="C3" s="226" t="s">
        <v>318</v>
      </c>
      <c r="E3" s="225"/>
    </row>
    <row r="4" spans="1:5" ht="110.25" customHeight="1" x14ac:dyDescent="0.25">
      <c r="A4" s="350" t="s">
        <v>266</v>
      </c>
      <c r="B4" s="226" t="s">
        <v>273</v>
      </c>
      <c r="C4" s="226" t="s">
        <v>319</v>
      </c>
    </row>
    <row r="5" spans="1:5" ht="66.75" customHeight="1" x14ac:dyDescent="0.25">
      <c r="A5" s="351" t="s">
        <v>341</v>
      </c>
      <c r="B5" s="352" t="s">
        <v>343</v>
      </c>
      <c r="C5" s="226" t="s">
        <v>339</v>
      </c>
    </row>
    <row r="6" spans="1:5" ht="66.75" customHeight="1" x14ac:dyDescent="0.25">
      <c r="A6" s="351" t="s">
        <v>342</v>
      </c>
      <c r="B6" s="352" t="s">
        <v>344</v>
      </c>
      <c r="C6" s="226" t="s">
        <v>340</v>
      </c>
    </row>
    <row r="7" spans="1:5" ht="110.25" customHeight="1" x14ac:dyDescent="0.25">
      <c r="A7" s="350" t="s">
        <v>267</v>
      </c>
      <c r="B7" s="226" t="s">
        <v>272</v>
      </c>
      <c r="C7" s="226" t="s">
        <v>320</v>
      </c>
    </row>
    <row r="8" spans="1:5" ht="110.25" customHeight="1" x14ac:dyDescent="0.25">
      <c r="A8" s="350" t="s">
        <v>268</v>
      </c>
      <c r="B8" s="226" t="s">
        <v>271</v>
      </c>
      <c r="C8" s="226" t="s">
        <v>321</v>
      </c>
    </row>
    <row r="9" spans="1:5" ht="110.25" customHeight="1" x14ac:dyDescent="0.25">
      <c r="A9" s="350" t="s">
        <v>269</v>
      </c>
      <c r="B9" s="226" t="s">
        <v>270</v>
      </c>
      <c r="C9" s="226" t="s">
        <v>322</v>
      </c>
    </row>
  </sheetData>
  <mergeCells count="2">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211A-C444-4281-BC93-2A4C0A5D5447}">
  <sheetPr codeName="TAB_A">
    <tabColor theme="0"/>
    <outlinePr summaryBelow="0" summaryRight="0"/>
  </sheetPr>
  <dimension ref="A1:CL39"/>
  <sheetViews>
    <sheetView showGridLines="0" zoomScale="85" zoomScaleNormal="85" workbookViewId="0">
      <pane xSplit="2" ySplit="2" topLeftCell="C3" activePane="bottomRight" state="frozen"/>
      <selection pane="topRight"/>
      <selection pane="bottomLeft"/>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85546875" style="43" customWidth="1"/>
    <col min="49" max="78" width="14.85546875" style="43" customWidth="1"/>
    <col min="79" max="79" width="15.85546875" style="43" customWidth="1"/>
    <col min="80" max="86" width="14.85546875" style="43" customWidth="1"/>
    <col min="87" max="87" width="18.5703125" style="43" customWidth="1"/>
    <col min="88" max="88" width="17.28515625" style="43" bestFit="1" customWidth="1"/>
    <col min="89" max="89" width="14.85546875" style="43" customWidth="1"/>
    <col min="90" max="90" width="16.140625" style="45" customWidth="1"/>
    <col min="91" max="16384" width="11.42578125" style="2"/>
  </cols>
  <sheetData>
    <row r="1" spans="1:90" s="1" customFormat="1" ht="195" customHeight="1" x14ac:dyDescent="0.25">
      <c r="A1" s="290"/>
      <c r="B1" s="282" t="s">
        <v>295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223" t="s">
        <v>85</v>
      </c>
      <c r="CK1" s="223" t="s">
        <v>86</v>
      </c>
      <c r="CL1" s="3"/>
    </row>
    <row r="2" spans="1:90" s="1" customFormat="1" ht="26.25" customHeight="1" x14ac:dyDescent="0.25">
      <c r="A2" s="290"/>
      <c r="B2" s="348"/>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207" t="s">
        <v>235</v>
      </c>
      <c r="CD2" s="208" t="s">
        <v>236</v>
      </c>
      <c r="CE2" s="208" t="s">
        <v>237</v>
      </c>
      <c r="CF2" s="208" t="s">
        <v>238</v>
      </c>
      <c r="CG2" s="209" t="s">
        <v>239</v>
      </c>
      <c r="CH2" s="113" t="s">
        <v>0</v>
      </c>
      <c r="CI2" s="209" t="s">
        <v>240</v>
      </c>
      <c r="CJ2" s="210" t="s">
        <v>241</v>
      </c>
      <c r="CK2" s="210" t="s">
        <v>242</v>
      </c>
      <c r="CL2" s="3"/>
    </row>
    <row r="3" spans="1:90" s="9" customFormat="1" ht="26.25" customHeight="1" x14ac:dyDescent="0.25">
      <c r="A3" s="291" t="s">
        <v>122</v>
      </c>
      <c r="B3" s="347"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4"/>
      <c r="CI3" s="5"/>
      <c r="CJ3" s="7">
        <v>39759.532829481599</v>
      </c>
      <c r="CK3" s="7">
        <v>39759.532829481599</v>
      </c>
      <c r="CL3" s="8" t="str">
        <f>IF(ROUND(SUM(CK3),1)&gt;ROUND(SUM(Tableau_B!CK3),1),"Supply &gt; Use",IF(ROUND(SUM(CK3),1)&lt;ROUND(SUM(Tableau_B!CK3),1),"Supply &lt; Use",""))</f>
        <v/>
      </c>
    </row>
    <row r="4" spans="1:90" s="15"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08"/>
      <c r="CI4" s="108"/>
      <c r="CJ4" s="111">
        <v>15.008952749999997</v>
      </c>
      <c r="CK4" s="111">
        <v>15.008952749999997</v>
      </c>
      <c r="CL4" s="8" t="str">
        <f>IF(ROUND(SUM(CK4),1)&gt;ROUND(SUM(Tableau_B!CK4),1),"Supply &gt; Use",IF(ROUND(SUM(CK4),1)&lt;ROUND(SUM(Tableau_B!CK4),1),"Supply &lt; Use",""))</f>
        <v/>
      </c>
    </row>
    <row r="5" spans="1:90" s="15"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1"/>
      <c r="CI5" s="11"/>
      <c r="CJ5" s="16">
        <v>0</v>
      </c>
      <c r="CK5" s="14">
        <v>0</v>
      </c>
      <c r="CL5" s="8" t="str">
        <f>IF(ROUND(SUM(CK5),1)&gt;ROUND(SUM(Tableau_B!CK5),1),"Supply &gt; Use",IF(ROUND(SUM(CK5),1)&lt;ROUND(SUM(Tableau_B!CK5),1),"Supply &lt; Use",""))</f>
        <v/>
      </c>
    </row>
    <row r="6" spans="1:90" s="15"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1"/>
      <c r="CI6" s="11"/>
      <c r="CJ6" s="16">
        <v>1473.145038808723</v>
      </c>
      <c r="CK6" s="14">
        <v>1473.145038808723</v>
      </c>
      <c r="CL6" s="8" t="str">
        <f>IF(ROUND(SUM(CK6),1)&gt;ROUND(SUM(Tableau_B!CK6),1),"Supply &gt; Use",IF(ROUND(SUM(CK6),1)&lt;ROUND(SUM(Tableau_B!CK6),1),"Supply &lt; Use",""))</f>
        <v/>
      </c>
    </row>
    <row r="7" spans="1:90" s="15"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1"/>
      <c r="CI7" s="11"/>
      <c r="CJ7" s="16">
        <v>23.542741550700157</v>
      </c>
      <c r="CK7" s="14">
        <v>23.542741550700157</v>
      </c>
      <c r="CL7" s="8" t="str">
        <f>IF(ROUND(SUM(CK7),1)&gt;ROUND(SUM(Tableau_B!CK7),1),"Supply &gt; Use",IF(ROUND(SUM(CK7),1)&lt;ROUND(SUM(Tableau_B!CK7),1),"Supply &lt; Use",""))</f>
        <v/>
      </c>
    </row>
    <row r="8" spans="1:90" s="15"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1"/>
      <c r="CI8" s="11"/>
      <c r="CJ8" s="16">
        <v>482.54585276692501</v>
      </c>
      <c r="CK8" s="14">
        <v>482.54585276692501</v>
      </c>
      <c r="CL8" s="8" t="str">
        <f>IF(ROUND(SUM(CK8),1)&gt;ROUND(SUM(Tableau_B!CK8),1),"Supply &gt; Use",IF(ROUND(SUM(CK8),1)&lt;ROUND(SUM(Tableau_B!CK8),1),"Supply &lt; Use",""))</f>
        <v/>
      </c>
    </row>
    <row r="9" spans="1:90" s="15"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1"/>
      <c r="CI9" s="11"/>
      <c r="CJ9" s="16">
        <v>37697.361464179252</v>
      </c>
      <c r="CK9" s="14">
        <v>37697.361464179252</v>
      </c>
      <c r="CL9" s="8" t="str">
        <f>IF(ROUND(SUM(CK9),1)&gt;ROUND(SUM(Tableau_B!CK9),1),"Supply &gt; Use",IF(ROUND(SUM(CK9),1)&lt;ROUND(SUM(Tableau_B!CK9),1),"Supply &lt; Use",""))</f>
        <v/>
      </c>
    </row>
    <row r="10" spans="1:90" s="15"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1"/>
      <c r="CI10" s="11"/>
      <c r="CJ10" s="17">
        <v>67.928779425998528</v>
      </c>
      <c r="CK10" s="14">
        <v>67.928779425998528</v>
      </c>
      <c r="CL10" s="8" t="str">
        <f>IF(ROUND(SUM(CK10),1)&gt;ROUND(SUM(Tableau_B!CK10),1),"Supply &gt; Use",IF(ROUND(SUM(CK10),1)&lt;ROUND(SUM(Tableau_B!CK10),1),"Supply &lt; Use",""))</f>
        <v/>
      </c>
    </row>
    <row r="11" spans="1:90" s="22" customFormat="1" ht="26.25" customHeight="1" x14ac:dyDescent="0.25">
      <c r="A11" s="291" t="s">
        <v>130</v>
      </c>
      <c r="B11" s="212" t="s">
        <v>95</v>
      </c>
      <c r="C11" s="18">
        <v>2079870.0263414867</v>
      </c>
      <c r="D11" s="18">
        <v>37713.223398662412</v>
      </c>
      <c r="E11" s="18">
        <v>6246.821386490752</v>
      </c>
      <c r="F11" s="18">
        <v>31466.402012171664</v>
      </c>
      <c r="G11" s="18">
        <v>0</v>
      </c>
      <c r="H11" s="18">
        <v>179.29225246472214</v>
      </c>
      <c r="I11" s="18">
        <v>1716436.7627206151</v>
      </c>
      <c r="J11" s="18">
        <v>3099.7134320001492</v>
      </c>
      <c r="K11" s="18">
        <v>0</v>
      </c>
      <c r="L11" s="18">
        <v>828.61087298091775</v>
      </c>
      <c r="M11" s="18">
        <v>1676.3487216792455</v>
      </c>
      <c r="N11" s="18">
        <v>1450.6262580384318</v>
      </c>
      <c r="O11" s="18">
        <v>1621517.0875550613</v>
      </c>
      <c r="P11" s="18">
        <v>8172.7075418695849</v>
      </c>
      <c r="Q11" s="18">
        <v>37.395662940236129</v>
      </c>
      <c r="R11" s="18">
        <v>824.34052953245305</v>
      </c>
      <c r="S11" s="18">
        <v>34.249759811313268</v>
      </c>
      <c r="T11" s="18">
        <v>78058.391165926121</v>
      </c>
      <c r="U11" s="18">
        <v>0</v>
      </c>
      <c r="V11" s="18">
        <v>0</v>
      </c>
      <c r="W11" s="18">
        <v>0</v>
      </c>
      <c r="X11" s="18">
        <v>0</v>
      </c>
      <c r="Y11" s="18">
        <v>0</v>
      </c>
      <c r="Z11" s="18">
        <v>0</v>
      </c>
      <c r="AA11" s="18">
        <v>737.29122077529018</v>
      </c>
      <c r="AB11" s="18">
        <v>0</v>
      </c>
      <c r="AC11" s="18">
        <v>317856.93991862959</v>
      </c>
      <c r="AD11" s="18">
        <v>7580.918146144526</v>
      </c>
      <c r="AE11" s="18">
        <v>0.24144712180648775</v>
      </c>
      <c r="AF11" s="18">
        <v>7580.6766990227206</v>
      </c>
      <c r="AG11" s="18">
        <v>0</v>
      </c>
      <c r="AH11" s="18">
        <v>8.6336409575991695</v>
      </c>
      <c r="AI11" s="18">
        <v>0</v>
      </c>
      <c r="AJ11" s="18">
        <v>8.6336409575991695</v>
      </c>
      <c r="AK11" s="18">
        <v>0</v>
      </c>
      <c r="AL11" s="18">
        <v>0</v>
      </c>
      <c r="AM11" s="18">
        <v>0</v>
      </c>
      <c r="AN11" s="18">
        <v>0</v>
      </c>
      <c r="AO11" s="18">
        <v>0</v>
      </c>
      <c r="AP11" s="18">
        <v>0</v>
      </c>
      <c r="AQ11" s="18">
        <v>0</v>
      </c>
      <c r="AR11" s="18">
        <v>1.234989825882955</v>
      </c>
      <c r="AS11" s="18">
        <v>0.50777918940628564</v>
      </c>
      <c r="AT11" s="18">
        <v>0</v>
      </c>
      <c r="AU11" s="18">
        <v>0.50777918940628564</v>
      </c>
      <c r="AV11" s="18">
        <v>0</v>
      </c>
      <c r="AW11" s="18">
        <v>0</v>
      </c>
      <c r="AX11" s="18">
        <v>0</v>
      </c>
      <c r="AY11" s="18">
        <v>0</v>
      </c>
      <c r="AZ11" s="18">
        <v>0</v>
      </c>
      <c r="BA11" s="18">
        <v>0</v>
      </c>
      <c r="BB11" s="18">
        <v>0</v>
      </c>
      <c r="BC11" s="18">
        <v>0</v>
      </c>
      <c r="BD11" s="18">
        <v>0</v>
      </c>
      <c r="BE11" s="18">
        <v>0</v>
      </c>
      <c r="BF11" s="18">
        <v>0</v>
      </c>
      <c r="BG11" s="18">
        <v>0</v>
      </c>
      <c r="BH11" s="18">
        <v>0</v>
      </c>
      <c r="BI11" s="18">
        <v>0</v>
      </c>
      <c r="BJ11" s="18">
        <v>0</v>
      </c>
      <c r="BK11" s="18">
        <v>0</v>
      </c>
      <c r="BL11" s="18">
        <v>0</v>
      </c>
      <c r="BM11" s="18">
        <v>0</v>
      </c>
      <c r="BN11" s="18">
        <v>0</v>
      </c>
      <c r="BO11" s="18">
        <v>42.013179152423824</v>
      </c>
      <c r="BP11" s="18">
        <v>1.9846929802024003</v>
      </c>
      <c r="BQ11" s="18">
        <v>40.114351196789357</v>
      </c>
      <c r="BR11" s="18">
        <v>40.114351196789357</v>
      </c>
      <c r="BS11" s="18">
        <v>0</v>
      </c>
      <c r="BT11" s="18">
        <v>2.2928656533756238</v>
      </c>
      <c r="BU11" s="18">
        <v>1.1105534088630069</v>
      </c>
      <c r="BV11" s="18">
        <v>1.1823122445126166</v>
      </c>
      <c r="BW11" s="18">
        <v>4.7883479792473205</v>
      </c>
      <c r="BX11" s="18">
        <v>0.69472385203002052</v>
      </c>
      <c r="BY11" s="18">
        <v>0</v>
      </c>
      <c r="BZ11" s="18">
        <v>4.0936241272173</v>
      </c>
      <c r="CA11" s="18">
        <v>1.3200580350188098</v>
      </c>
      <c r="CB11" s="18">
        <v>0</v>
      </c>
      <c r="CC11" s="19"/>
      <c r="CD11" s="20"/>
      <c r="CE11" s="20"/>
      <c r="CF11" s="20"/>
      <c r="CG11" s="19"/>
      <c r="CH11" s="20"/>
      <c r="CI11" s="18">
        <v>3952284.9620316699</v>
      </c>
      <c r="CJ11" s="21"/>
      <c r="CK11" s="18">
        <v>6032154.9883731566</v>
      </c>
      <c r="CL11" s="8" t="str">
        <f>IF(ROUND(SUM(CK11),1)&gt;ROUND(SUM(Tableau_B!CK11),1),"Supply &gt; Use",IF(ROUND(SUM(CK11),1)&lt;ROUND(SUM(Tableau_B!CK11),1),"Supply &lt; Use",""))</f>
        <v/>
      </c>
    </row>
    <row r="12" spans="1:90" s="22" customFormat="1" ht="26.25" customHeight="1" x14ac:dyDescent="0.25">
      <c r="A12" s="292" t="s">
        <v>131</v>
      </c>
      <c r="B12" s="215" t="s">
        <v>96</v>
      </c>
      <c r="C12" s="23">
        <v>179.29225246472214</v>
      </c>
      <c r="D12" s="24">
        <v>0</v>
      </c>
      <c r="E12" s="25">
        <v>0</v>
      </c>
      <c r="F12" s="25">
        <v>0</v>
      </c>
      <c r="G12" s="25">
        <v>0</v>
      </c>
      <c r="H12" s="24">
        <v>179.29225246472214</v>
      </c>
      <c r="I12" s="24">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4">
        <v>0</v>
      </c>
      <c r="AD12" s="24">
        <v>0</v>
      </c>
      <c r="AE12" s="25">
        <v>0</v>
      </c>
      <c r="AF12" s="25">
        <v>0</v>
      </c>
      <c r="AG12" s="24">
        <v>0</v>
      </c>
      <c r="AH12" s="24">
        <v>0</v>
      </c>
      <c r="AI12" s="25">
        <v>0</v>
      </c>
      <c r="AJ12" s="25">
        <v>0</v>
      </c>
      <c r="AK12" s="25">
        <v>0</v>
      </c>
      <c r="AL12" s="24">
        <v>0</v>
      </c>
      <c r="AM12" s="25">
        <v>0</v>
      </c>
      <c r="AN12" s="25">
        <v>0</v>
      </c>
      <c r="AO12" s="25">
        <v>0</v>
      </c>
      <c r="AP12" s="25">
        <v>0</v>
      </c>
      <c r="AQ12" s="25">
        <v>0</v>
      </c>
      <c r="AR12" s="24">
        <v>0</v>
      </c>
      <c r="AS12" s="24">
        <v>0</v>
      </c>
      <c r="AT12" s="25">
        <v>0</v>
      </c>
      <c r="AU12" s="25">
        <v>0</v>
      </c>
      <c r="AV12" s="25">
        <v>0</v>
      </c>
      <c r="AW12" s="25">
        <v>0</v>
      </c>
      <c r="AX12" s="24">
        <v>0</v>
      </c>
      <c r="AY12" s="25">
        <v>0</v>
      </c>
      <c r="AZ12" s="25">
        <v>0</v>
      </c>
      <c r="BA12" s="25">
        <v>0</v>
      </c>
      <c r="BB12" s="24">
        <v>0</v>
      </c>
      <c r="BC12" s="25">
        <v>0</v>
      </c>
      <c r="BD12" s="24">
        <v>0</v>
      </c>
      <c r="BE12" s="25">
        <v>0</v>
      </c>
      <c r="BF12" s="25">
        <v>0</v>
      </c>
      <c r="BG12" s="25">
        <v>0</v>
      </c>
      <c r="BH12" s="25">
        <v>0</v>
      </c>
      <c r="BI12" s="25">
        <v>0</v>
      </c>
      <c r="BJ12" s="24">
        <v>0</v>
      </c>
      <c r="BK12" s="25">
        <v>0</v>
      </c>
      <c r="BL12" s="25">
        <v>0</v>
      </c>
      <c r="BM12" s="25">
        <v>0</v>
      </c>
      <c r="BN12" s="25">
        <v>0</v>
      </c>
      <c r="BO12" s="24">
        <v>0</v>
      </c>
      <c r="BP12" s="24">
        <v>0</v>
      </c>
      <c r="BQ12" s="24">
        <v>0</v>
      </c>
      <c r="BR12" s="25">
        <v>0</v>
      </c>
      <c r="BS12" s="25">
        <v>0</v>
      </c>
      <c r="BT12" s="24">
        <v>0</v>
      </c>
      <c r="BU12" s="25">
        <v>0</v>
      </c>
      <c r="BV12" s="25">
        <v>0</v>
      </c>
      <c r="BW12" s="24">
        <v>0</v>
      </c>
      <c r="BX12" s="25">
        <v>0</v>
      </c>
      <c r="BY12" s="25">
        <v>0</v>
      </c>
      <c r="BZ12" s="25">
        <v>0</v>
      </c>
      <c r="CA12" s="24">
        <v>0</v>
      </c>
      <c r="CB12" s="24">
        <v>0</v>
      </c>
      <c r="CC12" s="13"/>
      <c r="CD12" s="26"/>
      <c r="CE12" s="26"/>
      <c r="CF12" s="26"/>
      <c r="CG12" s="27"/>
      <c r="CH12" s="27"/>
      <c r="CI12" s="14">
        <v>201546.87700000001</v>
      </c>
      <c r="CJ12" s="11"/>
      <c r="CK12" s="14">
        <v>201726.16925246472</v>
      </c>
      <c r="CL12" s="8" t="str">
        <f>IF(ROUND(SUM(CK12),1)&gt;ROUND(SUM(Tableau_B!CK12),1),"Supply &gt; Use",IF(ROUND(SUM(CK12),1)&lt;ROUND(SUM(Tableau_B!CK12),1),"Supply &lt; Use",""))</f>
        <v/>
      </c>
    </row>
    <row r="13" spans="1:90" s="22" customFormat="1" ht="26.25" customHeight="1" x14ac:dyDescent="0.25">
      <c r="A13" s="293" t="s">
        <v>132</v>
      </c>
      <c r="B13" s="216" t="s">
        <v>97</v>
      </c>
      <c r="C13" s="23">
        <v>727.00656901298623</v>
      </c>
      <c r="D13" s="24">
        <v>0</v>
      </c>
      <c r="E13" s="25">
        <v>0</v>
      </c>
      <c r="F13" s="25">
        <v>0</v>
      </c>
      <c r="G13" s="25">
        <v>0</v>
      </c>
      <c r="H13" s="24">
        <v>0</v>
      </c>
      <c r="I13" s="24">
        <v>727.00656901298623</v>
      </c>
      <c r="J13" s="25">
        <v>0</v>
      </c>
      <c r="K13" s="25">
        <v>0</v>
      </c>
      <c r="L13" s="25">
        <v>0</v>
      </c>
      <c r="M13" s="25">
        <v>0</v>
      </c>
      <c r="N13" s="25">
        <v>0</v>
      </c>
      <c r="O13" s="25">
        <v>727.00656901298623</v>
      </c>
      <c r="P13" s="25">
        <v>0</v>
      </c>
      <c r="Q13" s="25">
        <v>0</v>
      </c>
      <c r="R13" s="25">
        <v>0</v>
      </c>
      <c r="S13" s="25">
        <v>0</v>
      </c>
      <c r="T13" s="25">
        <v>0</v>
      </c>
      <c r="U13" s="25">
        <v>0</v>
      </c>
      <c r="V13" s="25">
        <v>0</v>
      </c>
      <c r="W13" s="25">
        <v>0</v>
      </c>
      <c r="X13" s="25">
        <v>0</v>
      </c>
      <c r="Y13" s="25">
        <v>0</v>
      </c>
      <c r="Z13" s="25">
        <v>0</v>
      </c>
      <c r="AA13" s="25">
        <v>0</v>
      </c>
      <c r="AB13" s="25">
        <v>0</v>
      </c>
      <c r="AC13" s="24">
        <v>0</v>
      </c>
      <c r="AD13" s="24">
        <v>0</v>
      </c>
      <c r="AE13" s="25">
        <v>0</v>
      </c>
      <c r="AF13" s="25">
        <v>0</v>
      </c>
      <c r="AG13" s="24">
        <v>0</v>
      </c>
      <c r="AH13" s="24">
        <v>0</v>
      </c>
      <c r="AI13" s="25">
        <v>0</v>
      </c>
      <c r="AJ13" s="25">
        <v>0</v>
      </c>
      <c r="AK13" s="25">
        <v>0</v>
      </c>
      <c r="AL13" s="24">
        <v>0</v>
      </c>
      <c r="AM13" s="25">
        <v>0</v>
      </c>
      <c r="AN13" s="25">
        <v>0</v>
      </c>
      <c r="AO13" s="25">
        <v>0</v>
      </c>
      <c r="AP13" s="25">
        <v>0</v>
      </c>
      <c r="AQ13" s="25">
        <v>0</v>
      </c>
      <c r="AR13" s="24">
        <v>0</v>
      </c>
      <c r="AS13" s="24">
        <v>0</v>
      </c>
      <c r="AT13" s="25">
        <v>0</v>
      </c>
      <c r="AU13" s="25">
        <v>0</v>
      </c>
      <c r="AV13" s="25">
        <v>0</v>
      </c>
      <c r="AW13" s="25">
        <v>0</v>
      </c>
      <c r="AX13" s="24">
        <v>0</v>
      </c>
      <c r="AY13" s="25">
        <v>0</v>
      </c>
      <c r="AZ13" s="25">
        <v>0</v>
      </c>
      <c r="BA13" s="25">
        <v>0</v>
      </c>
      <c r="BB13" s="24">
        <v>0</v>
      </c>
      <c r="BC13" s="25">
        <v>0</v>
      </c>
      <c r="BD13" s="24">
        <v>0</v>
      </c>
      <c r="BE13" s="25">
        <v>0</v>
      </c>
      <c r="BF13" s="25">
        <v>0</v>
      </c>
      <c r="BG13" s="25">
        <v>0</v>
      </c>
      <c r="BH13" s="25">
        <v>0</v>
      </c>
      <c r="BI13" s="25">
        <v>0</v>
      </c>
      <c r="BJ13" s="24">
        <v>0</v>
      </c>
      <c r="BK13" s="25">
        <v>0</v>
      </c>
      <c r="BL13" s="25">
        <v>0</v>
      </c>
      <c r="BM13" s="25">
        <v>0</v>
      </c>
      <c r="BN13" s="25">
        <v>0</v>
      </c>
      <c r="BO13" s="24">
        <v>0</v>
      </c>
      <c r="BP13" s="24">
        <v>0</v>
      </c>
      <c r="BQ13" s="24">
        <v>0</v>
      </c>
      <c r="BR13" s="25">
        <v>0</v>
      </c>
      <c r="BS13" s="25">
        <v>0</v>
      </c>
      <c r="BT13" s="24">
        <v>0</v>
      </c>
      <c r="BU13" s="25">
        <v>0</v>
      </c>
      <c r="BV13" s="25">
        <v>0</v>
      </c>
      <c r="BW13" s="24">
        <v>0</v>
      </c>
      <c r="BX13" s="25">
        <v>0</v>
      </c>
      <c r="BY13" s="25">
        <v>0</v>
      </c>
      <c r="BZ13" s="25">
        <v>0</v>
      </c>
      <c r="CA13" s="24">
        <v>0</v>
      </c>
      <c r="CB13" s="24">
        <v>0</v>
      </c>
      <c r="CC13" s="10"/>
      <c r="CD13" s="12"/>
      <c r="CE13" s="12"/>
      <c r="CF13" s="12"/>
      <c r="CG13" s="11"/>
      <c r="CH13" s="11"/>
      <c r="CI13" s="16">
        <v>0</v>
      </c>
      <c r="CJ13" s="11"/>
      <c r="CK13" s="14">
        <v>727.00656901298623</v>
      </c>
      <c r="CL13" s="8" t="str">
        <f>IF(ROUND(SUM(CK13),1)&gt;ROUND(SUM(Tableau_B!CK13),1),"Supply &gt; Use",IF(ROUND(SUM(CK13),1)&lt;ROUND(SUM(Tableau_B!CK13),1),"Supply &lt; Use",""))</f>
        <v/>
      </c>
    </row>
    <row r="14" spans="1:90" s="22" customFormat="1" ht="26.25" customHeight="1" x14ac:dyDescent="0.25">
      <c r="A14" s="293" t="s">
        <v>133</v>
      </c>
      <c r="B14" s="216" t="s">
        <v>98</v>
      </c>
      <c r="C14" s="23">
        <v>44122.239000000001</v>
      </c>
      <c r="D14" s="24">
        <v>0</v>
      </c>
      <c r="E14" s="25">
        <v>0</v>
      </c>
      <c r="F14" s="25">
        <v>0</v>
      </c>
      <c r="G14" s="25">
        <v>0</v>
      </c>
      <c r="H14" s="24">
        <v>0</v>
      </c>
      <c r="I14" s="24">
        <v>44122.239000000001</v>
      </c>
      <c r="J14" s="25">
        <v>0</v>
      </c>
      <c r="K14" s="25">
        <v>0</v>
      </c>
      <c r="L14" s="25">
        <v>0</v>
      </c>
      <c r="M14" s="25">
        <v>0</v>
      </c>
      <c r="N14" s="25">
        <v>0</v>
      </c>
      <c r="O14" s="25">
        <v>5815.5140000000001</v>
      </c>
      <c r="P14" s="25">
        <v>0</v>
      </c>
      <c r="Q14" s="25">
        <v>0</v>
      </c>
      <c r="R14" s="25">
        <v>0</v>
      </c>
      <c r="S14" s="25">
        <v>0</v>
      </c>
      <c r="T14" s="25">
        <v>38306.724999999999</v>
      </c>
      <c r="U14" s="25">
        <v>0</v>
      </c>
      <c r="V14" s="25">
        <v>0</v>
      </c>
      <c r="W14" s="25">
        <v>0</v>
      </c>
      <c r="X14" s="25">
        <v>0</v>
      </c>
      <c r="Y14" s="25">
        <v>0</v>
      </c>
      <c r="Z14" s="25">
        <v>0</v>
      </c>
      <c r="AA14" s="25">
        <v>0</v>
      </c>
      <c r="AB14" s="25">
        <v>0</v>
      </c>
      <c r="AC14" s="24">
        <v>0</v>
      </c>
      <c r="AD14" s="24">
        <v>0</v>
      </c>
      <c r="AE14" s="25">
        <v>0</v>
      </c>
      <c r="AF14" s="25">
        <v>0</v>
      </c>
      <c r="AG14" s="24">
        <v>0</v>
      </c>
      <c r="AH14" s="24">
        <v>0</v>
      </c>
      <c r="AI14" s="25">
        <v>0</v>
      </c>
      <c r="AJ14" s="25">
        <v>0</v>
      </c>
      <c r="AK14" s="25">
        <v>0</v>
      </c>
      <c r="AL14" s="24">
        <v>0</v>
      </c>
      <c r="AM14" s="25">
        <v>0</v>
      </c>
      <c r="AN14" s="25">
        <v>0</v>
      </c>
      <c r="AO14" s="25">
        <v>0</v>
      </c>
      <c r="AP14" s="25">
        <v>0</v>
      </c>
      <c r="AQ14" s="25">
        <v>0</v>
      </c>
      <c r="AR14" s="24">
        <v>0</v>
      </c>
      <c r="AS14" s="24">
        <v>0</v>
      </c>
      <c r="AT14" s="25">
        <v>0</v>
      </c>
      <c r="AU14" s="25">
        <v>0</v>
      </c>
      <c r="AV14" s="25">
        <v>0</v>
      </c>
      <c r="AW14" s="25">
        <v>0</v>
      </c>
      <c r="AX14" s="24">
        <v>0</v>
      </c>
      <c r="AY14" s="25">
        <v>0</v>
      </c>
      <c r="AZ14" s="25">
        <v>0</v>
      </c>
      <c r="BA14" s="25">
        <v>0</v>
      </c>
      <c r="BB14" s="24">
        <v>0</v>
      </c>
      <c r="BC14" s="25">
        <v>0</v>
      </c>
      <c r="BD14" s="24">
        <v>0</v>
      </c>
      <c r="BE14" s="25">
        <v>0</v>
      </c>
      <c r="BF14" s="25">
        <v>0</v>
      </c>
      <c r="BG14" s="25">
        <v>0</v>
      </c>
      <c r="BH14" s="25">
        <v>0</v>
      </c>
      <c r="BI14" s="25">
        <v>0</v>
      </c>
      <c r="BJ14" s="24">
        <v>0</v>
      </c>
      <c r="BK14" s="25">
        <v>0</v>
      </c>
      <c r="BL14" s="25">
        <v>0</v>
      </c>
      <c r="BM14" s="25">
        <v>0</v>
      </c>
      <c r="BN14" s="25">
        <v>0</v>
      </c>
      <c r="BO14" s="24">
        <v>0</v>
      </c>
      <c r="BP14" s="24">
        <v>0</v>
      </c>
      <c r="BQ14" s="24">
        <v>0</v>
      </c>
      <c r="BR14" s="25">
        <v>0</v>
      </c>
      <c r="BS14" s="25">
        <v>0</v>
      </c>
      <c r="BT14" s="24">
        <v>0</v>
      </c>
      <c r="BU14" s="25">
        <v>0</v>
      </c>
      <c r="BV14" s="25">
        <v>0</v>
      </c>
      <c r="BW14" s="24">
        <v>0</v>
      </c>
      <c r="BX14" s="25">
        <v>0</v>
      </c>
      <c r="BY14" s="25">
        <v>0</v>
      </c>
      <c r="BZ14" s="25">
        <v>0</v>
      </c>
      <c r="CA14" s="24">
        <v>0</v>
      </c>
      <c r="CB14" s="24">
        <v>0</v>
      </c>
      <c r="CC14" s="10"/>
      <c r="CD14" s="12"/>
      <c r="CE14" s="12"/>
      <c r="CF14" s="12"/>
      <c r="CG14" s="11"/>
      <c r="CH14" s="11"/>
      <c r="CI14" s="16">
        <v>0</v>
      </c>
      <c r="CJ14" s="11"/>
      <c r="CK14" s="14">
        <v>44122.239000000001</v>
      </c>
      <c r="CL14" s="8" t="str">
        <f>IF(ROUND(SUM(CK14),1)&gt;ROUND(SUM(Tableau_B!CK14),1),"Supply &gt; Use",IF(ROUND(SUM(CK14),1)&lt;ROUND(SUM(Tableau_B!CK14),1),"Supply &lt; Use",""))</f>
        <v/>
      </c>
    </row>
    <row r="15" spans="1:90" s="22" customFormat="1" ht="26.25" customHeight="1" x14ac:dyDescent="0.25">
      <c r="A15" s="293" t="s">
        <v>134</v>
      </c>
      <c r="B15" s="216" t="s">
        <v>99</v>
      </c>
      <c r="C15" s="23">
        <v>59811.688663999994</v>
      </c>
      <c r="D15" s="24">
        <v>0</v>
      </c>
      <c r="E15" s="25">
        <v>0</v>
      </c>
      <c r="F15" s="25">
        <v>0</v>
      </c>
      <c r="G15" s="25">
        <v>0</v>
      </c>
      <c r="H15" s="24">
        <v>0</v>
      </c>
      <c r="I15" s="24">
        <v>59811.688663999994</v>
      </c>
      <c r="J15" s="25">
        <v>0</v>
      </c>
      <c r="K15" s="25">
        <v>0</v>
      </c>
      <c r="L15" s="25">
        <v>0</v>
      </c>
      <c r="M15" s="25">
        <v>0</v>
      </c>
      <c r="N15" s="25">
        <v>0</v>
      </c>
      <c r="O15" s="25">
        <v>21722.404699999999</v>
      </c>
      <c r="P15" s="25">
        <v>0</v>
      </c>
      <c r="Q15" s="25">
        <v>0</v>
      </c>
      <c r="R15" s="25">
        <v>0</v>
      </c>
      <c r="S15" s="25">
        <v>0</v>
      </c>
      <c r="T15" s="25">
        <v>38089.283963999995</v>
      </c>
      <c r="U15" s="25">
        <v>0</v>
      </c>
      <c r="V15" s="25">
        <v>0</v>
      </c>
      <c r="W15" s="25">
        <v>0</v>
      </c>
      <c r="X15" s="25">
        <v>0</v>
      </c>
      <c r="Y15" s="25">
        <v>0</v>
      </c>
      <c r="Z15" s="25">
        <v>0</v>
      </c>
      <c r="AA15" s="25">
        <v>0</v>
      </c>
      <c r="AB15" s="25">
        <v>0</v>
      </c>
      <c r="AC15" s="24">
        <v>0</v>
      </c>
      <c r="AD15" s="24">
        <v>0</v>
      </c>
      <c r="AE15" s="25">
        <v>0</v>
      </c>
      <c r="AF15" s="25">
        <v>0</v>
      </c>
      <c r="AG15" s="24">
        <v>0</v>
      </c>
      <c r="AH15" s="24">
        <v>0</v>
      </c>
      <c r="AI15" s="25">
        <v>0</v>
      </c>
      <c r="AJ15" s="25">
        <v>0</v>
      </c>
      <c r="AK15" s="25">
        <v>0</v>
      </c>
      <c r="AL15" s="24">
        <v>0</v>
      </c>
      <c r="AM15" s="25">
        <v>0</v>
      </c>
      <c r="AN15" s="25">
        <v>0</v>
      </c>
      <c r="AO15" s="25">
        <v>0</v>
      </c>
      <c r="AP15" s="25">
        <v>0</v>
      </c>
      <c r="AQ15" s="25">
        <v>0</v>
      </c>
      <c r="AR15" s="24">
        <v>0</v>
      </c>
      <c r="AS15" s="24">
        <v>0</v>
      </c>
      <c r="AT15" s="25">
        <v>0</v>
      </c>
      <c r="AU15" s="25">
        <v>0</v>
      </c>
      <c r="AV15" s="25">
        <v>0</v>
      </c>
      <c r="AW15" s="25">
        <v>0</v>
      </c>
      <c r="AX15" s="24">
        <v>0</v>
      </c>
      <c r="AY15" s="25">
        <v>0</v>
      </c>
      <c r="AZ15" s="25">
        <v>0</v>
      </c>
      <c r="BA15" s="25">
        <v>0</v>
      </c>
      <c r="BB15" s="24">
        <v>0</v>
      </c>
      <c r="BC15" s="25">
        <v>0</v>
      </c>
      <c r="BD15" s="24">
        <v>0</v>
      </c>
      <c r="BE15" s="25">
        <v>0</v>
      </c>
      <c r="BF15" s="25">
        <v>0</v>
      </c>
      <c r="BG15" s="25">
        <v>0</v>
      </c>
      <c r="BH15" s="25">
        <v>0</v>
      </c>
      <c r="BI15" s="25">
        <v>0</v>
      </c>
      <c r="BJ15" s="24">
        <v>0</v>
      </c>
      <c r="BK15" s="25">
        <v>0</v>
      </c>
      <c r="BL15" s="25">
        <v>0</v>
      </c>
      <c r="BM15" s="25">
        <v>0</v>
      </c>
      <c r="BN15" s="25">
        <v>0</v>
      </c>
      <c r="BO15" s="24">
        <v>0</v>
      </c>
      <c r="BP15" s="24">
        <v>0</v>
      </c>
      <c r="BQ15" s="24">
        <v>0</v>
      </c>
      <c r="BR15" s="25">
        <v>0</v>
      </c>
      <c r="BS15" s="25">
        <v>0</v>
      </c>
      <c r="BT15" s="24">
        <v>0</v>
      </c>
      <c r="BU15" s="25">
        <v>0</v>
      </c>
      <c r="BV15" s="25">
        <v>0</v>
      </c>
      <c r="BW15" s="24">
        <v>0</v>
      </c>
      <c r="BX15" s="25">
        <v>0</v>
      </c>
      <c r="BY15" s="25">
        <v>0</v>
      </c>
      <c r="BZ15" s="25">
        <v>0</v>
      </c>
      <c r="CA15" s="24">
        <v>0</v>
      </c>
      <c r="CB15" s="24">
        <v>0</v>
      </c>
      <c r="CC15" s="10"/>
      <c r="CD15" s="12"/>
      <c r="CE15" s="12"/>
      <c r="CF15" s="12"/>
      <c r="CG15" s="11"/>
      <c r="CH15" s="11"/>
      <c r="CI15" s="16">
        <v>35971.358</v>
      </c>
      <c r="CJ15" s="11"/>
      <c r="CK15" s="14">
        <v>95783.046663999994</v>
      </c>
      <c r="CL15" s="8" t="str">
        <f>IF(ROUND(SUM(CK15),1)&gt;ROUND(SUM(Tableau_B!CK15),1),"Supply &gt; Use",IF(ROUND(SUM(CK15),1)&lt;ROUND(SUM(Tableau_B!CK15),1),"Supply &lt; Use",""))</f>
        <v/>
      </c>
    </row>
    <row r="16" spans="1:90" s="22" customFormat="1" ht="26.25" customHeight="1" x14ac:dyDescent="0.25">
      <c r="A16" s="293" t="s">
        <v>135</v>
      </c>
      <c r="B16" s="216" t="s">
        <v>100</v>
      </c>
      <c r="C16" s="23">
        <v>0</v>
      </c>
      <c r="D16" s="24">
        <v>0</v>
      </c>
      <c r="E16" s="25">
        <v>0</v>
      </c>
      <c r="F16" s="25">
        <v>0</v>
      </c>
      <c r="G16" s="25">
        <v>0</v>
      </c>
      <c r="H16" s="24">
        <v>0</v>
      </c>
      <c r="I16" s="24">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4">
        <v>0</v>
      </c>
      <c r="AD16" s="24">
        <v>0</v>
      </c>
      <c r="AE16" s="25">
        <v>0</v>
      </c>
      <c r="AF16" s="25">
        <v>0</v>
      </c>
      <c r="AG16" s="24">
        <v>0</v>
      </c>
      <c r="AH16" s="24">
        <v>0</v>
      </c>
      <c r="AI16" s="25">
        <v>0</v>
      </c>
      <c r="AJ16" s="25">
        <v>0</v>
      </c>
      <c r="AK16" s="25">
        <v>0</v>
      </c>
      <c r="AL16" s="24">
        <v>0</v>
      </c>
      <c r="AM16" s="25">
        <v>0</v>
      </c>
      <c r="AN16" s="25">
        <v>0</v>
      </c>
      <c r="AO16" s="25">
        <v>0</v>
      </c>
      <c r="AP16" s="25">
        <v>0</v>
      </c>
      <c r="AQ16" s="25">
        <v>0</v>
      </c>
      <c r="AR16" s="24">
        <v>0</v>
      </c>
      <c r="AS16" s="24">
        <v>0</v>
      </c>
      <c r="AT16" s="25">
        <v>0</v>
      </c>
      <c r="AU16" s="25">
        <v>0</v>
      </c>
      <c r="AV16" s="25">
        <v>0</v>
      </c>
      <c r="AW16" s="25">
        <v>0</v>
      </c>
      <c r="AX16" s="24">
        <v>0</v>
      </c>
      <c r="AY16" s="25">
        <v>0</v>
      </c>
      <c r="AZ16" s="25">
        <v>0</v>
      </c>
      <c r="BA16" s="25">
        <v>0</v>
      </c>
      <c r="BB16" s="24">
        <v>0</v>
      </c>
      <c r="BC16" s="25">
        <v>0</v>
      </c>
      <c r="BD16" s="24">
        <v>0</v>
      </c>
      <c r="BE16" s="25">
        <v>0</v>
      </c>
      <c r="BF16" s="25">
        <v>0</v>
      </c>
      <c r="BG16" s="25">
        <v>0</v>
      </c>
      <c r="BH16" s="25">
        <v>0</v>
      </c>
      <c r="BI16" s="25">
        <v>0</v>
      </c>
      <c r="BJ16" s="24">
        <v>0</v>
      </c>
      <c r="BK16" s="25">
        <v>0</v>
      </c>
      <c r="BL16" s="25">
        <v>0</v>
      </c>
      <c r="BM16" s="25">
        <v>0</v>
      </c>
      <c r="BN16" s="25">
        <v>0</v>
      </c>
      <c r="BO16" s="24">
        <v>0</v>
      </c>
      <c r="BP16" s="24">
        <v>0</v>
      </c>
      <c r="BQ16" s="24">
        <v>0</v>
      </c>
      <c r="BR16" s="25">
        <v>0</v>
      </c>
      <c r="BS16" s="25">
        <v>0</v>
      </c>
      <c r="BT16" s="24">
        <v>0</v>
      </c>
      <c r="BU16" s="25">
        <v>0</v>
      </c>
      <c r="BV16" s="25">
        <v>0</v>
      </c>
      <c r="BW16" s="24">
        <v>0</v>
      </c>
      <c r="BX16" s="25">
        <v>0</v>
      </c>
      <c r="BY16" s="25">
        <v>0</v>
      </c>
      <c r="BZ16" s="25">
        <v>0</v>
      </c>
      <c r="CA16" s="24">
        <v>0</v>
      </c>
      <c r="CB16" s="24">
        <v>0</v>
      </c>
      <c r="CC16" s="10"/>
      <c r="CD16" s="12"/>
      <c r="CE16" s="12"/>
      <c r="CF16" s="12"/>
      <c r="CG16" s="11"/>
      <c r="CH16" s="11"/>
      <c r="CI16" s="16">
        <v>1425546.91623167</v>
      </c>
      <c r="CJ16" s="11"/>
      <c r="CK16" s="14">
        <v>1425546.91623167</v>
      </c>
      <c r="CL16" s="8" t="str">
        <f>IF(ROUND(SUM(CK16),1)&gt;ROUND(SUM(Tableau_B!CK16),1),"Supply &gt; Use",IF(ROUND(SUM(CK16),1)&lt;ROUND(SUM(Tableau_B!CK16),1),"Supply &lt; Use",""))</f>
        <v/>
      </c>
    </row>
    <row r="17" spans="1:90" s="22" customFormat="1" ht="26.25" customHeight="1" x14ac:dyDescent="0.25">
      <c r="A17" s="293" t="s">
        <v>136</v>
      </c>
      <c r="B17" s="216" t="s">
        <v>101</v>
      </c>
      <c r="C17" s="23">
        <v>0</v>
      </c>
      <c r="D17" s="24">
        <v>0</v>
      </c>
      <c r="E17" s="25">
        <v>0</v>
      </c>
      <c r="F17" s="25">
        <v>0</v>
      </c>
      <c r="G17" s="25">
        <v>0</v>
      </c>
      <c r="H17" s="24">
        <v>0</v>
      </c>
      <c r="I17" s="24">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4">
        <v>0</v>
      </c>
      <c r="AD17" s="24">
        <v>0</v>
      </c>
      <c r="AE17" s="25">
        <v>0</v>
      </c>
      <c r="AF17" s="25">
        <v>0</v>
      </c>
      <c r="AG17" s="24">
        <v>0</v>
      </c>
      <c r="AH17" s="24">
        <v>0</v>
      </c>
      <c r="AI17" s="25">
        <v>0</v>
      </c>
      <c r="AJ17" s="25">
        <v>0</v>
      </c>
      <c r="AK17" s="25">
        <v>0</v>
      </c>
      <c r="AL17" s="24">
        <v>0</v>
      </c>
      <c r="AM17" s="25">
        <v>0</v>
      </c>
      <c r="AN17" s="25">
        <v>0</v>
      </c>
      <c r="AO17" s="25">
        <v>0</v>
      </c>
      <c r="AP17" s="25">
        <v>0</v>
      </c>
      <c r="AQ17" s="25">
        <v>0</v>
      </c>
      <c r="AR17" s="24">
        <v>0</v>
      </c>
      <c r="AS17" s="24">
        <v>0</v>
      </c>
      <c r="AT17" s="25">
        <v>0</v>
      </c>
      <c r="AU17" s="25">
        <v>0</v>
      </c>
      <c r="AV17" s="25">
        <v>0</v>
      </c>
      <c r="AW17" s="25">
        <v>0</v>
      </c>
      <c r="AX17" s="24">
        <v>0</v>
      </c>
      <c r="AY17" s="25">
        <v>0</v>
      </c>
      <c r="AZ17" s="25">
        <v>0</v>
      </c>
      <c r="BA17" s="25">
        <v>0</v>
      </c>
      <c r="BB17" s="24">
        <v>0</v>
      </c>
      <c r="BC17" s="25">
        <v>0</v>
      </c>
      <c r="BD17" s="24">
        <v>0</v>
      </c>
      <c r="BE17" s="25">
        <v>0</v>
      </c>
      <c r="BF17" s="25">
        <v>0</v>
      </c>
      <c r="BG17" s="25">
        <v>0</v>
      </c>
      <c r="BH17" s="25">
        <v>0</v>
      </c>
      <c r="BI17" s="25">
        <v>0</v>
      </c>
      <c r="BJ17" s="24">
        <v>0</v>
      </c>
      <c r="BK17" s="25">
        <v>0</v>
      </c>
      <c r="BL17" s="25">
        <v>0</v>
      </c>
      <c r="BM17" s="25">
        <v>0</v>
      </c>
      <c r="BN17" s="25">
        <v>0</v>
      </c>
      <c r="BO17" s="24">
        <v>0</v>
      </c>
      <c r="BP17" s="24">
        <v>0</v>
      </c>
      <c r="BQ17" s="24">
        <v>0</v>
      </c>
      <c r="BR17" s="25">
        <v>0</v>
      </c>
      <c r="BS17" s="25">
        <v>0</v>
      </c>
      <c r="BT17" s="24">
        <v>0</v>
      </c>
      <c r="BU17" s="25">
        <v>0</v>
      </c>
      <c r="BV17" s="25">
        <v>0</v>
      </c>
      <c r="BW17" s="24">
        <v>0</v>
      </c>
      <c r="BX17" s="25">
        <v>0</v>
      </c>
      <c r="BY17" s="25">
        <v>0</v>
      </c>
      <c r="BZ17" s="25">
        <v>0</v>
      </c>
      <c r="CA17" s="24">
        <v>0</v>
      </c>
      <c r="CB17" s="24">
        <v>0</v>
      </c>
      <c r="CC17" s="10"/>
      <c r="CD17" s="12"/>
      <c r="CE17" s="12"/>
      <c r="CF17" s="12"/>
      <c r="CG17" s="11"/>
      <c r="CH17" s="11"/>
      <c r="CI17" s="16">
        <v>648589.69999999995</v>
      </c>
      <c r="CJ17" s="11"/>
      <c r="CK17" s="14">
        <v>648589.69999999995</v>
      </c>
      <c r="CL17" s="8" t="str">
        <f>IF(ROUND(SUM(CK17),1)&gt;ROUND(SUM(Tableau_B!CK17),1),"Supply &gt; Use",IF(ROUND(SUM(CK17),1)&lt;ROUND(SUM(Tableau_B!CK17),1),"Supply &lt; Use",""))</f>
        <v/>
      </c>
    </row>
    <row r="18" spans="1:90" s="22" customFormat="1" ht="26.25" customHeight="1" x14ac:dyDescent="0.25">
      <c r="A18" s="293" t="s">
        <v>137</v>
      </c>
      <c r="B18" s="216" t="s">
        <v>102</v>
      </c>
      <c r="C18" s="23">
        <v>190668.114</v>
      </c>
      <c r="D18" s="24">
        <v>0</v>
      </c>
      <c r="E18" s="25">
        <v>0</v>
      </c>
      <c r="F18" s="25">
        <v>0</v>
      </c>
      <c r="G18" s="25">
        <v>0</v>
      </c>
      <c r="H18" s="24">
        <v>0</v>
      </c>
      <c r="I18" s="24">
        <v>190668.114</v>
      </c>
      <c r="J18" s="25">
        <v>0</v>
      </c>
      <c r="K18" s="25">
        <v>0</v>
      </c>
      <c r="L18" s="25">
        <v>0</v>
      </c>
      <c r="M18" s="25">
        <v>0</v>
      </c>
      <c r="N18" s="25">
        <v>0</v>
      </c>
      <c r="O18" s="25">
        <v>190668.114</v>
      </c>
      <c r="P18" s="25">
        <v>0</v>
      </c>
      <c r="Q18" s="25">
        <v>0</v>
      </c>
      <c r="R18" s="25">
        <v>0</v>
      </c>
      <c r="S18" s="25">
        <v>0</v>
      </c>
      <c r="T18" s="25">
        <v>0</v>
      </c>
      <c r="U18" s="25">
        <v>0</v>
      </c>
      <c r="V18" s="25">
        <v>0</v>
      </c>
      <c r="W18" s="25">
        <v>0</v>
      </c>
      <c r="X18" s="25">
        <v>0</v>
      </c>
      <c r="Y18" s="25">
        <v>0</v>
      </c>
      <c r="Z18" s="25">
        <v>0</v>
      </c>
      <c r="AA18" s="25">
        <v>0</v>
      </c>
      <c r="AB18" s="25">
        <v>0</v>
      </c>
      <c r="AC18" s="24">
        <v>0</v>
      </c>
      <c r="AD18" s="24">
        <v>0</v>
      </c>
      <c r="AE18" s="25">
        <v>0</v>
      </c>
      <c r="AF18" s="25">
        <v>0</v>
      </c>
      <c r="AG18" s="24">
        <v>0</v>
      </c>
      <c r="AH18" s="24">
        <v>0</v>
      </c>
      <c r="AI18" s="25">
        <v>0</v>
      </c>
      <c r="AJ18" s="25">
        <v>0</v>
      </c>
      <c r="AK18" s="25">
        <v>0</v>
      </c>
      <c r="AL18" s="24">
        <v>0</v>
      </c>
      <c r="AM18" s="25">
        <v>0</v>
      </c>
      <c r="AN18" s="25">
        <v>0</v>
      </c>
      <c r="AO18" s="25">
        <v>0</v>
      </c>
      <c r="AP18" s="25">
        <v>0</v>
      </c>
      <c r="AQ18" s="25">
        <v>0</v>
      </c>
      <c r="AR18" s="24">
        <v>0</v>
      </c>
      <c r="AS18" s="24">
        <v>0</v>
      </c>
      <c r="AT18" s="25">
        <v>0</v>
      </c>
      <c r="AU18" s="25">
        <v>0</v>
      </c>
      <c r="AV18" s="25">
        <v>0</v>
      </c>
      <c r="AW18" s="25">
        <v>0</v>
      </c>
      <c r="AX18" s="24">
        <v>0</v>
      </c>
      <c r="AY18" s="25">
        <v>0</v>
      </c>
      <c r="AZ18" s="25">
        <v>0</v>
      </c>
      <c r="BA18" s="25">
        <v>0</v>
      </c>
      <c r="BB18" s="24">
        <v>0</v>
      </c>
      <c r="BC18" s="25">
        <v>0</v>
      </c>
      <c r="BD18" s="24">
        <v>0</v>
      </c>
      <c r="BE18" s="25">
        <v>0</v>
      </c>
      <c r="BF18" s="25">
        <v>0</v>
      </c>
      <c r="BG18" s="25">
        <v>0</v>
      </c>
      <c r="BH18" s="25">
        <v>0</v>
      </c>
      <c r="BI18" s="25">
        <v>0</v>
      </c>
      <c r="BJ18" s="24">
        <v>0</v>
      </c>
      <c r="BK18" s="25">
        <v>0</v>
      </c>
      <c r="BL18" s="25">
        <v>0</v>
      </c>
      <c r="BM18" s="25">
        <v>0</v>
      </c>
      <c r="BN18" s="25">
        <v>0</v>
      </c>
      <c r="BO18" s="24">
        <v>0</v>
      </c>
      <c r="BP18" s="24">
        <v>0</v>
      </c>
      <c r="BQ18" s="24">
        <v>0</v>
      </c>
      <c r="BR18" s="25">
        <v>0</v>
      </c>
      <c r="BS18" s="25">
        <v>0</v>
      </c>
      <c r="BT18" s="24">
        <v>0</v>
      </c>
      <c r="BU18" s="25">
        <v>0</v>
      </c>
      <c r="BV18" s="25">
        <v>0</v>
      </c>
      <c r="BW18" s="24">
        <v>0</v>
      </c>
      <c r="BX18" s="25">
        <v>0</v>
      </c>
      <c r="BY18" s="25">
        <v>0</v>
      </c>
      <c r="BZ18" s="25">
        <v>0</v>
      </c>
      <c r="CA18" s="24">
        <v>0</v>
      </c>
      <c r="CB18" s="24">
        <v>0</v>
      </c>
      <c r="CC18" s="10"/>
      <c r="CD18" s="12"/>
      <c r="CE18" s="12"/>
      <c r="CF18" s="12"/>
      <c r="CG18" s="11"/>
      <c r="CH18" s="11"/>
      <c r="CI18" s="16">
        <v>39990</v>
      </c>
      <c r="CJ18" s="11"/>
      <c r="CK18" s="14">
        <v>230658.114</v>
      </c>
      <c r="CL18" s="8" t="str">
        <f>IF(ROUND(SUM(CK18),1)&gt;ROUND(SUM(Tableau_B!CK18),1),"Supply &gt; Use",IF(ROUND(SUM(CK18),1)&lt;ROUND(SUM(Tableau_B!CK18),1),"Supply &lt; Use",""))</f>
        <v/>
      </c>
    </row>
    <row r="19" spans="1:90" s="22" customFormat="1" ht="26.25" customHeight="1" x14ac:dyDescent="0.25">
      <c r="A19" s="293" t="s">
        <v>138</v>
      </c>
      <c r="B19" s="216" t="s">
        <v>103</v>
      </c>
      <c r="C19" s="23">
        <v>82308.444000000003</v>
      </c>
      <c r="D19" s="24">
        <v>0</v>
      </c>
      <c r="E19" s="25">
        <v>0</v>
      </c>
      <c r="F19" s="25">
        <v>0</v>
      </c>
      <c r="G19" s="25">
        <v>0</v>
      </c>
      <c r="H19" s="24">
        <v>0</v>
      </c>
      <c r="I19" s="24">
        <v>82308.444000000003</v>
      </c>
      <c r="J19" s="25">
        <v>0</v>
      </c>
      <c r="K19" s="25">
        <v>0</v>
      </c>
      <c r="L19" s="25">
        <v>0</v>
      </c>
      <c r="M19" s="25">
        <v>0</v>
      </c>
      <c r="N19" s="25">
        <v>0</v>
      </c>
      <c r="O19" s="25">
        <v>82308.444000000003</v>
      </c>
      <c r="P19" s="25">
        <v>0</v>
      </c>
      <c r="Q19" s="25">
        <v>0</v>
      </c>
      <c r="R19" s="25">
        <v>0</v>
      </c>
      <c r="S19" s="25">
        <v>0</v>
      </c>
      <c r="T19" s="25">
        <v>0</v>
      </c>
      <c r="U19" s="25">
        <v>0</v>
      </c>
      <c r="V19" s="25">
        <v>0</v>
      </c>
      <c r="W19" s="25">
        <v>0</v>
      </c>
      <c r="X19" s="25">
        <v>0</v>
      </c>
      <c r="Y19" s="25">
        <v>0</v>
      </c>
      <c r="Z19" s="25">
        <v>0</v>
      </c>
      <c r="AA19" s="25">
        <v>0</v>
      </c>
      <c r="AB19" s="25">
        <v>0</v>
      </c>
      <c r="AC19" s="24">
        <v>0</v>
      </c>
      <c r="AD19" s="24">
        <v>0</v>
      </c>
      <c r="AE19" s="25">
        <v>0</v>
      </c>
      <c r="AF19" s="25">
        <v>0</v>
      </c>
      <c r="AG19" s="24">
        <v>0</v>
      </c>
      <c r="AH19" s="24">
        <v>0</v>
      </c>
      <c r="AI19" s="25">
        <v>0</v>
      </c>
      <c r="AJ19" s="25">
        <v>0</v>
      </c>
      <c r="AK19" s="25">
        <v>0</v>
      </c>
      <c r="AL19" s="24">
        <v>0</v>
      </c>
      <c r="AM19" s="25">
        <v>0</v>
      </c>
      <c r="AN19" s="25">
        <v>0</v>
      </c>
      <c r="AO19" s="25">
        <v>0</v>
      </c>
      <c r="AP19" s="25">
        <v>0</v>
      </c>
      <c r="AQ19" s="25">
        <v>0</v>
      </c>
      <c r="AR19" s="24">
        <v>0</v>
      </c>
      <c r="AS19" s="24">
        <v>0</v>
      </c>
      <c r="AT19" s="25">
        <v>0</v>
      </c>
      <c r="AU19" s="25">
        <v>0</v>
      </c>
      <c r="AV19" s="25">
        <v>0</v>
      </c>
      <c r="AW19" s="25">
        <v>0</v>
      </c>
      <c r="AX19" s="24">
        <v>0</v>
      </c>
      <c r="AY19" s="25">
        <v>0</v>
      </c>
      <c r="AZ19" s="25">
        <v>0</v>
      </c>
      <c r="BA19" s="25">
        <v>0</v>
      </c>
      <c r="BB19" s="24">
        <v>0</v>
      </c>
      <c r="BC19" s="25">
        <v>0</v>
      </c>
      <c r="BD19" s="24">
        <v>0</v>
      </c>
      <c r="BE19" s="25">
        <v>0</v>
      </c>
      <c r="BF19" s="25">
        <v>0</v>
      </c>
      <c r="BG19" s="25">
        <v>0</v>
      </c>
      <c r="BH19" s="25">
        <v>0</v>
      </c>
      <c r="BI19" s="25">
        <v>0</v>
      </c>
      <c r="BJ19" s="24">
        <v>0</v>
      </c>
      <c r="BK19" s="25">
        <v>0</v>
      </c>
      <c r="BL19" s="25">
        <v>0</v>
      </c>
      <c r="BM19" s="25">
        <v>0</v>
      </c>
      <c r="BN19" s="25">
        <v>0</v>
      </c>
      <c r="BO19" s="24">
        <v>0</v>
      </c>
      <c r="BP19" s="24">
        <v>0</v>
      </c>
      <c r="BQ19" s="24">
        <v>0</v>
      </c>
      <c r="BR19" s="25">
        <v>0</v>
      </c>
      <c r="BS19" s="25">
        <v>0</v>
      </c>
      <c r="BT19" s="24">
        <v>0</v>
      </c>
      <c r="BU19" s="25">
        <v>0</v>
      </c>
      <c r="BV19" s="25">
        <v>0</v>
      </c>
      <c r="BW19" s="24">
        <v>0</v>
      </c>
      <c r="BX19" s="25">
        <v>0</v>
      </c>
      <c r="BY19" s="25">
        <v>0</v>
      </c>
      <c r="BZ19" s="25">
        <v>0</v>
      </c>
      <c r="CA19" s="24">
        <v>0</v>
      </c>
      <c r="CB19" s="24">
        <v>0</v>
      </c>
      <c r="CC19" s="10"/>
      <c r="CD19" s="12"/>
      <c r="CE19" s="12"/>
      <c r="CF19" s="12"/>
      <c r="CG19" s="11"/>
      <c r="CH19" s="11"/>
      <c r="CI19" s="16">
        <v>38442</v>
      </c>
      <c r="CJ19" s="11"/>
      <c r="CK19" s="14">
        <v>120750.444</v>
      </c>
      <c r="CL19" s="8" t="str">
        <f>IF(ROUND(SUM(CK19),1)&gt;ROUND(SUM(Tableau_B!CK19),1),"Supply &gt; Use",IF(ROUND(SUM(CK19),1)&lt;ROUND(SUM(Tableau_B!CK19),1),"Supply &lt; Use",""))</f>
        <v/>
      </c>
    </row>
    <row r="20" spans="1:90" s="22" customFormat="1" ht="26.25" customHeight="1" x14ac:dyDescent="0.25">
      <c r="A20" s="293" t="s">
        <v>139</v>
      </c>
      <c r="B20" s="216" t="s">
        <v>104</v>
      </c>
      <c r="C20" s="23">
        <v>79596</v>
      </c>
      <c r="D20" s="24">
        <v>0</v>
      </c>
      <c r="E20" s="25">
        <v>0</v>
      </c>
      <c r="F20" s="25">
        <v>0</v>
      </c>
      <c r="G20" s="25">
        <v>0</v>
      </c>
      <c r="H20" s="24">
        <v>0</v>
      </c>
      <c r="I20" s="24">
        <v>79596</v>
      </c>
      <c r="J20" s="25">
        <v>0</v>
      </c>
      <c r="K20" s="25">
        <v>0</v>
      </c>
      <c r="L20" s="25">
        <v>0</v>
      </c>
      <c r="M20" s="25">
        <v>0</v>
      </c>
      <c r="N20" s="25">
        <v>0</v>
      </c>
      <c r="O20" s="25">
        <v>79596</v>
      </c>
      <c r="P20" s="25">
        <v>0</v>
      </c>
      <c r="Q20" s="25">
        <v>0</v>
      </c>
      <c r="R20" s="25">
        <v>0</v>
      </c>
      <c r="S20" s="25">
        <v>0</v>
      </c>
      <c r="T20" s="25">
        <v>0</v>
      </c>
      <c r="U20" s="25">
        <v>0</v>
      </c>
      <c r="V20" s="25">
        <v>0</v>
      </c>
      <c r="W20" s="25">
        <v>0</v>
      </c>
      <c r="X20" s="25">
        <v>0</v>
      </c>
      <c r="Y20" s="25">
        <v>0</v>
      </c>
      <c r="Z20" s="25">
        <v>0</v>
      </c>
      <c r="AA20" s="25">
        <v>0</v>
      </c>
      <c r="AB20" s="25">
        <v>0</v>
      </c>
      <c r="AC20" s="24">
        <v>0</v>
      </c>
      <c r="AD20" s="24">
        <v>0</v>
      </c>
      <c r="AE20" s="25">
        <v>0</v>
      </c>
      <c r="AF20" s="25">
        <v>0</v>
      </c>
      <c r="AG20" s="24">
        <v>0</v>
      </c>
      <c r="AH20" s="24">
        <v>0</v>
      </c>
      <c r="AI20" s="25">
        <v>0</v>
      </c>
      <c r="AJ20" s="25">
        <v>0</v>
      </c>
      <c r="AK20" s="25">
        <v>0</v>
      </c>
      <c r="AL20" s="24">
        <v>0</v>
      </c>
      <c r="AM20" s="25">
        <v>0</v>
      </c>
      <c r="AN20" s="25">
        <v>0</v>
      </c>
      <c r="AO20" s="25">
        <v>0</v>
      </c>
      <c r="AP20" s="25">
        <v>0</v>
      </c>
      <c r="AQ20" s="25">
        <v>0</v>
      </c>
      <c r="AR20" s="24">
        <v>0</v>
      </c>
      <c r="AS20" s="24">
        <v>0</v>
      </c>
      <c r="AT20" s="25">
        <v>0</v>
      </c>
      <c r="AU20" s="25">
        <v>0</v>
      </c>
      <c r="AV20" s="25">
        <v>0</v>
      </c>
      <c r="AW20" s="25">
        <v>0</v>
      </c>
      <c r="AX20" s="24">
        <v>0</v>
      </c>
      <c r="AY20" s="25">
        <v>0</v>
      </c>
      <c r="AZ20" s="25">
        <v>0</v>
      </c>
      <c r="BA20" s="25">
        <v>0</v>
      </c>
      <c r="BB20" s="24">
        <v>0</v>
      </c>
      <c r="BC20" s="25">
        <v>0</v>
      </c>
      <c r="BD20" s="24">
        <v>0</v>
      </c>
      <c r="BE20" s="25">
        <v>0</v>
      </c>
      <c r="BF20" s="25">
        <v>0</v>
      </c>
      <c r="BG20" s="25">
        <v>0</v>
      </c>
      <c r="BH20" s="25">
        <v>0</v>
      </c>
      <c r="BI20" s="25">
        <v>0</v>
      </c>
      <c r="BJ20" s="24">
        <v>0</v>
      </c>
      <c r="BK20" s="25">
        <v>0</v>
      </c>
      <c r="BL20" s="25">
        <v>0</v>
      </c>
      <c r="BM20" s="25">
        <v>0</v>
      </c>
      <c r="BN20" s="25">
        <v>0</v>
      </c>
      <c r="BO20" s="24">
        <v>0</v>
      </c>
      <c r="BP20" s="24">
        <v>0</v>
      </c>
      <c r="BQ20" s="24">
        <v>0</v>
      </c>
      <c r="BR20" s="25">
        <v>0</v>
      </c>
      <c r="BS20" s="25">
        <v>0</v>
      </c>
      <c r="BT20" s="24">
        <v>0</v>
      </c>
      <c r="BU20" s="25">
        <v>0</v>
      </c>
      <c r="BV20" s="25">
        <v>0</v>
      </c>
      <c r="BW20" s="24">
        <v>0</v>
      </c>
      <c r="BX20" s="25">
        <v>0</v>
      </c>
      <c r="BY20" s="25">
        <v>0</v>
      </c>
      <c r="BZ20" s="25">
        <v>0</v>
      </c>
      <c r="CA20" s="24">
        <v>0</v>
      </c>
      <c r="CB20" s="24">
        <v>0</v>
      </c>
      <c r="CC20" s="10"/>
      <c r="CD20" s="12"/>
      <c r="CE20" s="12"/>
      <c r="CF20" s="12"/>
      <c r="CG20" s="11"/>
      <c r="CH20" s="11"/>
      <c r="CI20" s="16">
        <v>136532</v>
      </c>
      <c r="CJ20" s="11"/>
      <c r="CK20" s="14">
        <v>216128</v>
      </c>
      <c r="CL20" s="8" t="str">
        <f>IF(ROUND(SUM(CK20),1)&gt;ROUND(SUM(Tableau_B!CK20),1),"Supply &gt; Use",IF(ROUND(SUM(CK20),1)&lt;ROUND(SUM(Tableau_B!CK20),1),"Supply &lt; Use",""))</f>
        <v/>
      </c>
    </row>
    <row r="21" spans="1:90" s="22" customFormat="1" ht="26.25" customHeight="1" x14ac:dyDescent="0.25">
      <c r="A21" s="293" t="s">
        <v>140</v>
      </c>
      <c r="B21" s="216" t="s">
        <v>105</v>
      </c>
      <c r="C21" s="23">
        <v>204413.52828863679</v>
      </c>
      <c r="D21" s="24">
        <v>0</v>
      </c>
      <c r="E21" s="25">
        <v>0</v>
      </c>
      <c r="F21" s="25">
        <v>0</v>
      </c>
      <c r="G21" s="25">
        <v>0</v>
      </c>
      <c r="H21" s="24">
        <v>0</v>
      </c>
      <c r="I21" s="24">
        <v>204413.52828863679</v>
      </c>
      <c r="J21" s="25">
        <v>0</v>
      </c>
      <c r="K21" s="25">
        <v>0</v>
      </c>
      <c r="L21" s="25">
        <v>0</v>
      </c>
      <c r="M21" s="25">
        <v>0</v>
      </c>
      <c r="N21" s="25">
        <v>0</v>
      </c>
      <c r="O21" s="25">
        <v>204413.52828863679</v>
      </c>
      <c r="P21" s="25">
        <v>0</v>
      </c>
      <c r="Q21" s="25">
        <v>0</v>
      </c>
      <c r="R21" s="25">
        <v>0</v>
      </c>
      <c r="S21" s="25">
        <v>0</v>
      </c>
      <c r="T21" s="25">
        <v>0</v>
      </c>
      <c r="U21" s="25">
        <v>0</v>
      </c>
      <c r="V21" s="25">
        <v>0</v>
      </c>
      <c r="W21" s="25">
        <v>0</v>
      </c>
      <c r="X21" s="25">
        <v>0</v>
      </c>
      <c r="Y21" s="25">
        <v>0</v>
      </c>
      <c r="Z21" s="25">
        <v>0</v>
      </c>
      <c r="AA21" s="25">
        <v>0</v>
      </c>
      <c r="AB21" s="25">
        <v>0</v>
      </c>
      <c r="AC21" s="24">
        <v>0</v>
      </c>
      <c r="AD21" s="24">
        <v>0</v>
      </c>
      <c r="AE21" s="25">
        <v>0</v>
      </c>
      <c r="AF21" s="25">
        <v>0</v>
      </c>
      <c r="AG21" s="24">
        <v>0</v>
      </c>
      <c r="AH21" s="24">
        <v>0</v>
      </c>
      <c r="AI21" s="25">
        <v>0</v>
      </c>
      <c r="AJ21" s="25">
        <v>0</v>
      </c>
      <c r="AK21" s="25">
        <v>0</v>
      </c>
      <c r="AL21" s="24">
        <v>0</v>
      </c>
      <c r="AM21" s="25">
        <v>0</v>
      </c>
      <c r="AN21" s="25">
        <v>0</v>
      </c>
      <c r="AO21" s="25">
        <v>0</v>
      </c>
      <c r="AP21" s="25">
        <v>0</v>
      </c>
      <c r="AQ21" s="25">
        <v>0</v>
      </c>
      <c r="AR21" s="24">
        <v>0</v>
      </c>
      <c r="AS21" s="24">
        <v>0</v>
      </c>
      <c r="AT21" s="25">
        <v>0</v>
      </c>
      <c r="AU21" s="25">
        <v>0</v>
      </c>
      <c r="AV21" s="25">
        <v>0</v>
      </c>
      <c r="AW21" s="25">
        <v>0</v>
      </c>
      <c r="AX21" s="24">
        <v>0</v>
      </c>
      <c r="AY21" s="25">
        <v>0</v>
      </c>
      <c r="AZ21" s="25">
        <v>0</v>
      </c>
      <c r="BA21" s="25">
        <v>0</v>
      </c>
      <c r="BB21" s="24">
        <v>0</v>
      </c>
      <c r="BC21" s="25">
        <v>0</v>
      </c>
      <c r="BD21" s="24">
        <v>0</v>
      </c>
      <c r="BE21" s="25">
        <v>0</v>
      </c>
      <c r="BF21" s="25">
        <v>0</v>
      </c>
      <c r="BG21" s="25">
        <v>0</v>
      </c>
      <c r="BH21" s="25">
        <v>0</v>
      </c>
      <c r="BI21" s="25">
        <v>0</v>
      </c>
      <c r="BJ21" s="24">
        <v>0</v>
      </c>
      <c r="BK21" s="25">
        <v>0</v>
      </c>
      <c r="BL21" s="25">
        <v>0</v>
      </c>
      <c r="BM21" s="25">
        <v>0</v>
      </c>
      <c r="BN21" s="25">
        <v>0</v>
      </c>
      <c r="BO21" s="24">
        <v>0</v>
      </c>
      <c r="BP21" s="24">
        <v>0</v>
      </c>
      <c r="BQ21" s="24">
        <v>0</v>
      </c>
      <c r="BR21" s="25">
        <v>0</v>
      </c>
      <c r="BS21" s="25">
        <v>0</v>
      </c>
      <c r="BT21" s="24">
        <v>0</v>
      </c>
      <c r="BU21" s="25">
        <v>0</v>
      </c>
      <c r="BV21" s="25">
        <v>0</v>
      </c>
      <c r="BW21" s="24">
        <v>0</v>
      </c>
      <c r="BX21" s="25">
        <v>0</v>
      </c>
      <c r="BY21" s="25">
        <v>0</v>
      </c>
      <c r="BZ21" s="25">
        <v>0</v>
      </c>
      <c r="CA21" s="24">
        <v>0</v>
      </c>
      <c r="CB21" s="24">
        <v>0</v>
      </c>
      <c r="CC21" s="10"/>
      <c r="CD21" s="12"/>
      <c r="CE21" s="12"/>
      <c r="CF21" s="12"/>
      <c r="CG21" s="11"/>
      <c r="CH21" s="11"/>
      <c r="CI21" s="16">
        <v>190090.4</v>
      </c>
      <c r="CJ21" s="11"/>
      <c r="CK21" s="14">
        <v>394503.92828863679</v>
      </c>
      <c r="CL21" s="8" t="str">
        <f>IF(ROUND(SUM(CK21),1)&gt;ROUND(SUM(Tableau_B!CK21),1),"Supply &gt; Use",IF(ROUND(SUM(CK21),1)&lt;ROUND(SUM(Tableau_B!CK21),1),"Supply &lt; Use",""))</f>
        <v/>
      </c>
    </row>
    <row r="22" spans="1:90" s="22" customFormat="1" ht="26.25" customHeight="1" x14ac:dyDescent="0.25">
      <c r="A22" s="293" t="s">
        <v>141</v>
      </c>
      <c r="B22" s="216" t="s">
        <v>106</v>
      </c>
      <c r="C22" s="23">
        <v>348896.89471136325</v>
      </c>
      <c r="D22" s="24">
        <v>0</v>
      </c>
      <c r="E22" s="25">
        <v>0</v>
      </c>
      <c r="F22" s="25">
        <v>0</v>
      </c>
      <c r="G22" s="25">
        <v>0</v>
      </c>
      <c r="H22" s="24">
        <v>0</v>
      </c>
      <c r="I22" s="24">
        <v>348896.89471136325</v>
      </c>
      <c r="J22" s="25">
        <v>0</v>
      </c>
      <c r="K22" s="25">
        <v>0</v>
      </c>
      <c r="L22" s="25">
        <v>0</v>
      </c>
      <c r="M22" s="25">
        <v>0</v>
      </c>
      <c r="N22" s="25">
        <v>0</v>
      </c>
      <c r="O22" s="25">
        <v>348896.89471136325</v>
      </c>
      <c r="P22" s="25">
        <v>0</v>
      </c>
      <c r="Q22" s="25">
        <v>0</v>
      </c>
      <c r="R22" s="25">
        <v>0</v>
      </c>
      <c r="S22" s="25">
        <v>0</v>
      </c>
      <c r="T22" s="25">
        <v>0</v>
      </c>
      <c r="U22" s="25">
        <v>0</v>
      </c>
      <c r="V22" s="25">
        <v>0</v>
      </c>
      <c r="W22" s="25">
        <v>0</v>
      </c>
      <c r="X22" s="25">
        <v>0</v>
      </c>
      <c r="Y22" s="25">
        <v>0</v>
      </c>
      <c r="Z22" s="25">
        <v>0</v>
      </c>
      <c r="AA22" s="25">
        <v>0</v>
      </c>
      <c r="AB22" s="25">
        <v>0</v>
      </c>
      <c r="AC22" s="24">
        <v>0</v>
      </c>
      <c r="AD22" s="24">
        <v>0</v>
      </c>
      <c r="AE22" s="25">
        <v>0</v>
      </c>
      <c r="AF22" s="25">
        <v>0</v>
      </c>
      <c r="AG22" s="24">
        <v>0</v>
      </c>
      <c r="AH22" s="24">
        <v>0</v>
      </c>
      <c r="AI22" s="25">
        <v>0</v>
      </c>
      <c r="AJ22" s="25">
        <v>0</v>
      </c>
      <c r="AK22" s="25">
        <v>0</v>
      </c>
      <c r="AL22" s="24">
        <v>0</v>
      </c>
      <c r="AM22" s="25">
        <v>0</v>
      </c>
      <c r="AN22" s="25">
        <v>0</v>
      </c>
      <c r="AO22" s="25">
        <v>0</v>
      </c>
      <c r="AP22" s="25">
        <v>0</v>
      </c>
      <c r="AQ22" s="25">
        <v>0</v>
      </c>
      <c r="AR22" s="24">
        <v>0</v>
      </c>
      <c r="AS22" s="24">
        <v>0</v>
      </c>
      <c r="AT22" s="25">
        <v>0</v>
      </c>
      <c r="AU22" s="25">
        <v>0</v>
      </c>
      <c r="AV22" s="25">
        <v>0</v>
      </c>
      <c r="AW22" s="25">
        <v>0</v>
      </c>
      <c r="AX22" s="24">
        <v>0</v>
      </c>
      <c r="AY22" s="25">
        <v>0</v>
      </c>
      <c r="AZ22" s="25">
        <v>0</v>
      </c>
      <c r="BA22" s="25">
        <v>0</v>
      </c>
      <c r="BB22" s="24">
        <v>0</v>
      </c>
      <c r="BC22" s="25">
        <v>0</v>
      </c>
      <c r="BD22" s="24">
        <v>0</v>
      </c>
      <c r="BE22" s="25">
        <v>0</v>
      </c>
      <c r="BF22" s="25">
        <v>0</v>
      </c>
      <c r="BG22" s="25">
        <v>0</v>
      </c>
      <c r="BH22" s="25">
        <v>0</v>
      </c>
      <c r="BI22" s="25">
        <v>0</v>
      </c>
      <c r="BJ22" s="24">
        <v>0</v>
      </c>
      <c r="BK22" s="25">
        <v>0</v>
      </c>
      <c r="BL22" s="25">
        <v>0</v>
      </c>
      <c r="BM22" s="25">
        <v>0</v>
      </c>
      <c r="BN22" s="25">
        <v>0</v>
      </c>
      <c r="BO22" s="24">
        <v>0</v>
      </c>
      <c r="BP22" s="24">
        <v>0</v>
      </c>
      <c r="BQ22" s="24">
        <v>0</v>
      </c>
      <c r="BR22" s="25">
        <v>0</v>
      </c>
      <c r="BS22" s="25">
        <v>0</v>
      </c>
      <c r="BT22" s="24">
        <v>0</v>
      </c>
      <c r="BU22" s="25">
        <v>0</v>
      </c>
      <c r="BV22" s="25">
        <v>0</v>
      </c>
      <c r="BW22" s="24">
        <v>0</v>
      </c>
      <c r="BX22" s="25">
        <v>0</v>
      </c>
      <c r="BY22" s="25">
        <v>0</v>
      </c>
      <c r="BZ22" s="25">
        <v>0</v>
      </c>
      <c r="CA22" s="24">
        <v>0</v>
      </c>
      <c r="CB22" s="24">
        <v>0</v>
      </c>
      <c r="CC22" s="10"/>
      <c r="CD22" s="12"/>
      <c r="CE22" s="12"/>
      <c r="CF22" s="12"/>
      <c r="CG22" s="11"/>
      <c r="CH22" s="11"/>
      <c r="CI22" s="16">
        <v>172347.6</v>
      </c>
      <c r="CJ22" s="11"/>
      <c r="CK22" s="14">
        <v>521244.49471136322</v>
      </c>
      <c r="CL22" s="8" t="str">
        <f>IF(ROUND(SUM(CK22),1)&gt;ROUND(SUM(Tableau_B!CK22),1),"Supply &gt; Use",IF(ROUND(SUM(CK22),1)&lt;ROUND(SUM(Tableau_B!CK22),1),"Supply &lt; Use",""))</f>
        <v/>
      </c>
    </row>
    <row r="23" spans="1:90" s="22" customFormat="1" ht="26.25" customHeight="1" x14ac:dyDescent="0.25">
      <c r="A23" s="293" t="s">
        <v>142</v>
      </c>
      <c r="B23" s="216" t="s">
        <v>107</v>
      </c>
      <c r="C23" s="23">
        <v>295109.87199999997</v>
      </c>
      <c r="D23" s="24">
        <v>0</v>
      </c>
      <c r="E23" s="25">
        <v>0</v>
      </c>
      <c r="F23" s="25">
        <v>0</v>
      </c>
      <c r="G23" s="25">
        <v>0</v>
      </c>
      <c r="H23" s="24">
        <v>0</v>
      </c>
      <c r="I23" s="24">
        <v>295109.87199999997</v>
      </c>
      <c r="J23" s="25">
        <v>0</v>
      </c>
      <c r="K23" s="25">
        <v>0</v>
      </c>
      <c r="L23" s="25">
        <v>0</v>
      </c>
      <c r="M23" s="25">
        <v>0</v>
      </c>
      <c r="N23" s="25">
        <v>0</v>
      </c>
      <c r="O23" s="25">
        <v>295109.87199999997</v>
      </c>
      <c r="P23" s="25">
        <v>0</v>
      </c>
      <c r="Q23" s="25">
        <v>0</v>
      </c>
      <c r="R23" s="25">
        <v>0</v>
      </c>
      <c r="S23" s="25">
        <v>0</v>
      </c>
      <c r="T23" s="25">
        <v>0</v>
      </c>
      <c r="U23" s="25">
        <v>0</v>
      </c>
      <c r="V23" s="25">
        <v>0</v>
      </c>
      <c r="W23" s="25">
        <v>0</v>
      </c>
      <c r="X23" s="25">
        <v>0</v>
      </c>
      <c r="Y23" s="25">
        <v>0</v>
      </c>
      <c r="Z23" s="25">
        <v>0</v>
      </c>
      <c r="AA23" s="25">
        <v>0</v>
      </c>
      <c r="AB23" s="25">
        <v>0</v>
      </c>
      <c r="AC23" s="24">
        <v>0</v>
      </c>
      <c r="AD23" s="24">
        <v>0</v>
      </c>
      <c r="AE23" s="25">
        <v>0</v>
      </c>
      <c r="AF23" s="25">
        <v>0</v>
      </c>
      <c r="AG23" s="24">
        <v>0</v>
      </c>
      <c r="AH23" s="24">
        <v>0</v>
      </c>
      <c r="AI23" s="25">
        <v>0</v>
      </c>
      <c r="AJ23" s="25">
        <v>0</v>
      </c>
      <c r="AK23" s="25">
        <v>0</v>
      </c>
      <c r="AL23" s="24">
        <v>0</v>
      </c>
      <c r="AM23" s="25">
        <v>0</v>
      </c>
      <c r="AN23" s="25">
        <v>0</v>
      </c>
      <c r="AO23" s="25">
        <v>0</v>
      </c>
      <c r="AP23" s="25">
        <v>0</v>
      </c>
      <c r="AQ23" s="25">
        <v>0</v>
      </c>
      <c r="AR23" s="24">
        <v>0</v>
      </c>
      <c r="AS23" s="24">
        <v>0</v>
      </c>
      <c r="AT23" s="25">
        <v>0</v>
      </c>
      <c r="AU23" s="25">
        <v>0</v>
      </c>
      <c r="AV23" s="25">
        <v>0</v>
      </c>
      <c r="AW23" s="25">
        <v>0</v>
      </c>
      <c r="AX23" s="24">
        <v>0</v>
      </c>
      <c r="AY23" s="25">
        <v>0</v>
      </c>
      <c r="AZ23" s="25">
        <v>0</v>
      </c>
      <c r="BA23" s="25">
        <v>0</v>
      </c>
      <c r="BB23" s="24">
        <v>0</v>
      </c>
      <c r="BC23" s="25">
        <v>0</v>
      </c>
      <c r="BD23" s="24">
        <v>0</v>
      </c>
      <c r="BE23" s="25">
        <v>0</v>
      </c>
      <c r="BF23" s="25">
        <v>0</v>
      </c>
      <c r="BG23" s="25">
        <v>0</v>
      </c>
      <c r="BH23" s="25">
        <v>0</v>
      </c>
      <c r="BI23" s="25">
        <v>0</v>
      </c>
      <c r="BJ23" s="24">
        <v>0</v>
      </c>
      <c r="BK23" s="25">
        <v>0</v>
      </c>
      <c r="BL23" s="25">
        <v>0</v>
      </c>
      <c r="BM23" s="25">
        <v>0</v>
      </c>
      <c r="BN23" s="25">
        <v>0</v>
      </c>
      <c r="BO23" s="24">
        <v>0</v>
      </c>
      <c r="BP23" s="24">
        <v>0</v>
      </c>
      <c r="BQ23" s="24">
        <v>0</v>
      </c>
      <c r="BR23" s="25">
        <v>0</v>
      </c>
      <c r="BS23" s="25">
        <v>0</v>
      </c>
      <c r="BT23" s="24">
        <v>0</v>
      </c>
      <c r="BU23" s="25">
        <v>0</v>
      </c>
      <c r="BV23" s="25">
        <v>0</v>
      </c>
      <c r="BW23" s="24">
        <v>0</v>
      </c>
      <c r="BX23" s="25">
        <v>0</v>
      </c>
      <c r="BY23" s="25">
        <v>0</v>
      </c>
      <c r="BZ23" s="25">
        <v>0</v>
      </c>
      <c r="CA23" s="24">
        <v>0</v>
      </c>
      <c r="CB23" s="24">
        <v>0</v>
      </c>
      <c r="CC23" s="10"/>
      <c r="CD23" s="12"/>
      <c r="CE23" s="12"/>
      <c r="CF23" s="12"/>
      <c r="CG23" s="11"/>
      <c r="CH23" s="11"/>
      <c r="CI23" s="16">
        <v>305640</v>
      </c>
      <c r="CJ23" s="11"/>
      <c r="CK23" s="14">
        <v>600749.87199999997</v>
      </c>
      <c r="CL23" s="8" t="str">
        <f>IF(ROUND(SUM(CK23),1)&gt;ROUND(SUM(Tableau_B!CK23),1),"Supply &gt; Use",IF(ROUND(SUM(CK23),1)&lt;ROUND(SUM(Tableau_B!CK23),1),"Supply &lt; Use",""))</f>
        <v/>
      </c>
    </row>
    <row r="24" spans="1:90" s="22" customFormat="1" ht="26.25" customHeight="1" x14ac:dyDescent="0.25">
      <c r="A24" s="293" t="s">
        <v>143</v>
      </c>
      <c r="B24" s="216" t="s">
        <v>108</v>
      </c>
      <c r="C24" s="23">
        <v>65264.998840000015</v>
      </c>
      <c r="D24" s="24">
        <v>0</v>
      </c>
      <c r="E24" s="25">
        <v>0</v>
      </c>
      <c r="F24" s="25">
        <v>0</v>
      </c>
      <c r="G24" s="25">
        <v>0</v>
      </c>
      <c r="H24" s="24">
        <v>0</v>
      </c>
      <c r="I24" s="24">
        <v>65264.998840000015</v>
      </c>
      <c r="J24" s="25">
        <v>0</v>
      </c>
      <c r="K24" s="25">
        <v>0</v>
      </c>
      <c r="L24" s="25">
        <v>0</v>
      </c>
      <c r="M24" s="25">
        <v>0</v>
      </c>
      <c r="N24" s="25">
        <v>0</v>
      </c>
      <c r="O24" s="25">
        <v>65264.998840000015</v>
      </c>
      <c r="P24" s="25">
        <v>0</v>
      </c>
      <c r="Q24" s="25">
        <v>0</v>
      </c>
      <c r="R24" s="25">
        <v>0</v>
      </c>
      <c r="S24" s="25">
        <v>0</v>
      </c>
      <c r="T24" s="25">
        <v>0</v>
      </c>
      <c r="U24" s="25">
        <v>0</v>
      </c>
      <c r="V24" s="25">
        <v>0</v>
      </c>
      <c r="W24" s="25">
        <v>0</v>
      </c>
      <c r="X24" s="25">
        <v>0</v>
      </c>
      <c r="Y24" s="25">
        <v>0</v>
      </c>
      <c r="Z24" s="25">
        <v>0</v>
      </c>
      <c r="AA24" s="25">
        <v>0</v>
      </c>
      <c r="AB24" s="25">
        <v>0</v>
      </c>
      <c r="AC24" s="24">
        <v>0</v>
      </c>
      <c r="AD24" s="24">
        <v>0</v>
      </c>
      <c r="AE24" s="25">
        <v>0</v>
      </c>
      <c r="AF24" s="25">
        <v>0</v>
      </c>
      <c r="AG24" s="24">
        <v>0</v>
      </c>
      <c r="AH24" s="24">
        <v>0</v>
      </c>
      <c r="AI24" s="25">
        <v>0</v>
      </c>
      <c r="AJ24" s="25">
        <v>0</v>
      </c>
      <c r="AK24" s="25">
        <v>0</v>
      </c>
      <c r="AL24" s="24">
        <v>0</v>
      </c>
      <c r="AM24" s="25">
        <v>0</v>
      </c>
      <c r="AN24" s="25">
        <v>0</v>
      </c>
      <c r="AO24" s="25">
        <v>0</v>
      </c>
      <c r="AP24" s="25">
        <v>0</v>
      </c>
      <c r="AQ24" s="25">
        <v>0</v>
      </c>
      <c r="AR24" s="24">
        <v>0</v>
      </c>
      <c r="AS24" s="24">
        <v>0</v>
      </c>
      <c r="AT24" s="25">
        <v>0</v>
      </c>
      <c r="AU24" s="25">
        <v>0</v>
      </c>
      <c r="AV24" s="25">
        <v>0</v>
      </c>
      <c r="AW24" s="25">
        <v>0</v>
      </c>
      <c r="AX24" s="24">
        <v>0</v>
      </c>
      <c r="AY24" s="25">
        <v>0</v>
      </c>
      <c r="AZ24" s="25">
        <v>0</v>
      </c>
      <c r="BA24" s="25">
        <v>0</v>
      </c>
      <c r="BB24" s="24">
        <v>0</v>
      </c>
      <c r="BC24" s="25">
        <v>0</v>
      </c>
      <c r="BD24" s="24">
        <v>0</v>
      </c>
      <c r="BE24" s="25">
        <v>0</v>
      </c>
      <c r="BF24" s="25">
        <v>0</v>
      </c>
      <c r="BG24" s="25">
        <v>0</v>
      </c>
      <c r="BH24" s="25">
        <v>0</v>
      </c>
      <c r="BI24" s="25">
        <v>0</v>
      </c>
      <c r="BJ24" s="24">
        <v>0</v>
      </c>
      <c r="BK24" s="25">
        <v>0</v>
      </c>
      <c r="BL24" s="25">
        <v>0</v>
      </c>
      <c r="BM24" s="25">
        <v>0</v>
      </c>
      <c r="BN24" s="25">
        <v>0</v>
      </c>
      <c r="BO24" s="24">
        <v>0</v>
      </c>
      <c r="BP24" s="24">
        <v>0</v>
      </c>
      <c r="BQ24" s="24">
        <v>0</v>
      </c>
      <c r="BR24" s="25">
        <v>0</v>
      </c>
      <c r="BS24" s="25">
        <v>0</v>
      </c>
      <c r="BT24" s="24">
        <v>0</v>
      </c>
      <c r="BU24" s="25">
        <v>0</v>
      </c>
      <c r="BV24" s="25">
        <v>0</v>
      </c>
      <c r="BW24" s="24">
        <v>0</v>
      </c>
      <c r="BX24" s="25">
        <v>0</v>
      </c>
      <c r="BY24" s="25">
        <v>0</v>
      </c>
      <c r="BZ24" s="25">
        <v>0</v>
      </c>
      <c r="CA24" s="24">
        <v>0</v>
      </c>
      <c r="CB24" s="24">
        <v>0</v>
      </c>
      <c r="CC24" s="10"/>
      <c r="CD24" s="12"/>
      <c r="CE24" s="12"/>
      <c r="CF24" s="12"/>
      <c r="CG24" s="11"/>
      <c r="CH24" s="11"/>
      <c r="CI24" s="16">
        <v>54327</v>
      </c>
      <c r="CJ24" s="11"/>
      <c r="CK24" s="14">
        <v>119591.99884000001</v>
      </c>
      <c r="CL24" s="8" t="str">
        <f>IF(ROUND(SUM(CK24),1)&gt;ROUND(SUM(Tableau_B!CK24),1),"Supply &gt; Use",IF(ROUND(SUM(CK24),1)&lt;ROUND(SUM(Tableau_B!CK24),1),"Supply &lt; Use",""))</f>
        <v/>
      </c>
    </row>
    <row r="25" spans="1:90" s="22" customFormat="1" ht="26.25" customHeight="1" x14ac:dyDescent="0.25">
      <c r="A25" s="293" t="s">
        <v>144</v>
      </c>
      <c r="B25" s="216" t="s">
        <v>109</v>
      </c>
      <c r="C25" s="23">
        <v>326979.20000000001</v>
      </c>
      <c r="D25" s="24">
        <v>0</v>
      </c>
      <c r="E25" s="25">
        <v>0</v>
      </c>
      <c r="F25" s="25">
        <v>0</v>
      </c>
      <c r="G25" s="25">
        <v>0</v>
      </c>
      <c r="H25" s="24">
        <v>0</v>
      </c>
      <c r="I25" s="24">
        <v>326979.20000000001</v>
      </c>
      <c r="J25" s="25">
        <v>0</v>
      </c>
      <c r="K25" s="25">
        <v>0</v>
      </c>
      <c r="L25" s="25">
        <v>0</v>
      </c>
      <c r="M25" s="25">
        <v>0</v>
      </c>
      <c r="N25" s="25">
        <v>0</v>
      </c>
      <c r="O25" s="25">
        <v>326979.20000000001</v>
      </c>
      <c r="P25" s="25">
        <v>0</v>
      </c>
      <c r="Q25" s="25">
        <v>0</v>
      </c>
      <c r="R25" s="25">
        <v>0</v>
      </c>
      <c r="S25" s="25">
        <v>0</v>
      </c>
      <c r="T25" s="25">
        <v>0</v>
      </c>
      <c r="U25" s="25">
        <v>0</v>
      </c>
      <c r="V25" s="25">
        <v>0</v>
      </c>
      <c r="W25" s="25">
        <v>0</v>
      </c>
      <c r="X25" s="25">
        <v>0</v>
      </c>
      <c r="Y25" s="25">
        <v>0</v>
      </c>
      <c r="Z25" s="25">
        <v>0</v>
      </c>
      <c r="AA25" s="25">
        <v>0</v>
      </c>
      <c r="AB25" s="25">
        <v>0</v>
      </c>
      <c r="AC25" s="24">
        <v>0</v>
      </c>
      <c r="AD25" s="24">
        <v>0</v>
      </c>
      <c r="AE25" s="25">
        <v>0</v>
      </c>
      <c r="AF25" s="25">
        <v>0</v>
      </c>
      <c r="AG25" s="24">
        <v>0</v>
      </c>
      <c r="AH25" s="24">
        <v>0</v>
      </c>
      <c r="AI25" s="25">
        <v>0</v>
      </c>
      <c r="AJ25" s="25">
        <v>0</v>
      </c>
      <c r="AK25" s="25">
        <v>0</v>
      </c>
      <c r="AL25" s="24">
        <v>0</v>
      </c>
      <c r="AM25" s="25">
        <v>0</v>
      </c>
      <c r="AN25" s="25">
        <v>0</v>
      </c>
      <c r="AO25" s="25">
        <v>0</v>
      </c>
      <c r="AP25" s="25">
        <v>0</v>
      </c>
      <c r="AQ25" s="25">
        <v>0</v>
      </c>
      <c r="AR25" s="24">
        <v>0</v>
      </c>
      <c r="AS25" s="24">
        <v>0</v>
      </c>
      <c r="AT25" s="25">
        <v>0</v>
      </c>
      <c r="AU25" s="25">
        <v>0</v>
      </c>
      <c r="AV25" s="25">
        <v>0</v>
      </c>
      <c r="AW25" s="25">
        <v>0</v>
      </c>
      <c r="AX25" s="24">
        <v>0</v>
      </c>
      <c r="AY25" s="25">
        <v>0</v>
      </c>
      <c r="AZ25" s="25">
        <v>0</v>
      </c>
      <c r="BA25" s="25">
        <v>0</v>
      </c>
      <c r="BB25" s="24">
        <v>0</v>
      </c>
      <c r="BC25" s="25">
        <v>0</v>
      </c>
      <c r="BD25" s="24">
        <v>0</v>
      </c>
      <c r="BE25" s="25">
        <v>0</v>
      </c>
      <c r="BF25" s="25">
        <v>0</v>
      </c>
      <c r="BG25" s="25">
        <v>0</v>
      </c>
      <c r="BH25" s="25">
        <v>0</v>
      </c>
      <c r="BI25" s="25">
        <v>0</v>
      </c>
      <c r="BJ25" s="24">
        <v>0</v>
      </c>
      <c r="BK25" s="25">
        <v>0</v>
      </c>
      <c r="BL25" s="25">
        <v>0</v>
      </c>
      <c r="BM25" s="25">
        <v>0</v>
      </c>
      <c r="BN25" s="25">
        <v>0</v>
      </c>
      <c r="BO25" s="24">
        <v>0</v>
      </c>
      <c r="BP25" s="24">
        <v>0</v>
      </c>
      <c r="BQ25" s="24">
        <v>0</v>
      </c>
      <c r="BR25" s="25">
        <v>0</v>
      </c>
      <c r="BS25" s="25">
        <v>0</v>
      </c>
      <c r="BT25" s="24">
        <v>0</v>
      </c>
      <c r="BU25" s="25">
        <v>0</v>
      </c>
      <c r="BV25" s="25">
        <v>0</v>
      </c>
      <c r="BW25" s="24">
        <v>0</v>
      </c>
      <c r="BX25" s="25">
        <v>0</v>
      </c>
      <c r="BY25" s="25">
        <v>0</v>
      </c>
      <c r="BZ25" s="25">
        <v>0</v>
      </c>
      <c r="CA25" s="24">
        <v>0</v>
      </c>
      <c r="CB25" s="24">
        <v>0</v>
      </c>
      <c r="CC25" s="10"/>
      <c r="CD25" s="12"/>
      <c r="CE25" s="12"/>
      <c r="CF25" s="12"/>
      <c r="CG25" s="11"/>
      <c r="CH25" s="11"/>
      <c r="CI25" s="16">
        <v>150843</v>
      </c>
      <c r="CJ25" s="11"/>
      <c r="CK25" s="14">
        <v>477822.2</v>
      </c>
      <c r="CL25" s="8" t="str">
        <f>IF(ROUND(SUM(CK25),1)&gt;ROUND(SUM(Tableau_B!CK25),1),"Supply &gt; Use",IF(ROUND(SUM(CK25),1)&lt;ROUND(SUM(Tableau_B!CK25),1),"Supply &lt; Use",""))</f>
        <v/>
      </c>
    </row>
    <row r="26" spans="1:90" s="22" customFormat="1" ht="26.25" customHeight="1" x14ac:dyDescent="0.25">
      <c r="A26" s="293" t="s">
        <v>145</v>
      </c>
      <c r="B26" s="216" t="s">
        <v>110</v>
      </c>
      <c r="C26" s="23">
        <v>0</v>
      </c>
      <c r="D26" s="24">
        <v>0</v>
      </c>
      <c r="E26" s="25">
        <v>0</v>
      </c>
      <c r="F26" s="25">
        <v>0</v>
      </c>
      <c r="G26" s="25">
        <v>0</v>
      </c>
      <c r="H26" s="24">
        <v>0</v>
      </c>
      <c r="I26" s="24">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4">
        <v>0</v>
      </c>
      <c r="AD26" s="24">
        <v>0</v>
      </c>
      <c r="AE26" s="25">
        <v>0</v>
      </c>
      <c r="AF26" s="25">
        <v>0</v>
      </c>
      <c r="AG26" s="24">
        <v>0</v>
      </c>
      <c r="AH26" s="24">
        <v>0</v>
      </c>
      <c r="AI26" s="25">
        <v>0</v>
      </c>
      <c r="AJ26" s="25">
        <v>0</v>
      </c>
      <c r="AK26" s="25">
        <v>0</v>
      </c>
      <c r="AL26" s="24">
        <v>0</v>
      </c>
      <c r="AM26" s="25">
        <v>0</v>
      </c>
      <c r="AN26" s="25">
        <v>0</v>
      </c>
      <c r="AO26" s="25">
        <v>0</v>
      </c>
      <c r="AP26" s="25">
        <v>0</v>
      </c>
      <c r="AQ26" s="25">
        <v>0</v>
      </c>
      <c r="AR26" s="24">
        <v>0</v>
      </c>
      <c r="AS26" s="24">
        <v>0</v>
      </c>
      <c r="AT26" s="25">
        <v>0</v>
      </c>
      <c r="AU26" s="25">
        <v>0</v>
      </c>
      <c r="AV26" s="25">
        <v>0</v>
      </c>
      <c r="AW26" s="25">
        <v>0</v>
      </c>
      <c r="AX26" s="24">
        <v>0</v>
      </c>
      <c r="AY26" s="25">
        <v>0</v>
      </c>
      <c r="AZ26" s="25">
        <v>0</v>
      </c>
      <c r="BA26" s="25">
        <v>0</v>
      </c>
      <c r="BB26" s="24">
        <v>0</v>
      </c>
      <c r="BC26" s="25">
        <v>0</v>
      </c>
      <c r="BD26" s="24">
        <v>0</v>
      </c>
      <c r="BE26" s="25">
        <v>0</v>
      </c>
      <c r="BF26" s="25">
        <v>0</v>
      </c>
      <c r="BG26" s="25">
        <v>0</v>
      </c>
      <c r="BH26" s="25">
        <v>0</v>
      </c>
      <c r="BI26" s="25">
        <v>0</v>
      </c>
      <c r="BJ26" s="24">
        <v>0</v>
      </c>
      <c r="BK26" s="25">
        <v>0</v>
      </c>
      <c r="BL26" s="25">
        <v>0</v>
      </c>
      <c r="BM26" s="25">
        <v>0</v>
      </c>
      <c r="BN26" s="25">
        <v>0</v>
      </c>
      <c r="BO26" s="24">
        <v>0</v>
      </c>
      <c r="BP26" s="24">
        <v>0</v>
      </c>
      <c r="BQ26" s="24">
        <v>0</v>
      </c>
      <c r="BR26" s="25">
        <v>0</v>
      </c>
      <c r="BS26" s="25">
        <v>0</v>
      </c>
      <c r="BT26" s="24">
        <v>0</v>
      </c>
      <c r="BU26" s="25">
        <v>0</v>
      </c>
      <c r="BV26" s="25">
        <v>0</v>
      </c>
      <c r="BW26" s="24">
        <v>0</v>
      </c>
      <c r="BX26" s="25">
        <v>0</v>
      </c>
      <c r="BY26" s="25">
        <v>0</v>
      </c>
      <c r="BZ26" s="25">
        <v>0</v>
      </c>
      <c r="CA26" s="24">
        <v>0</v>
      </c>
      <c r="CB26" s="24">
        <v>0</v>
      </c>
      <c r="CC26" s="10"/>
      <c r="CD26" s="12"/>
      <c r="CE26" s="12"/>
      <c r="CF26" s="12"/>
      <c r="CG26" s="11"/>
      <c r="CH26" s="11"/>
      <c r="CI26" s="16">
        <v>468240.20279999997</v>
      </c>
      <c r="CJ26" s="11"/>
      <c r="CK26" s="14">
        <v>468240.20279999997</v>
      </c>
      <c r="CL26" s="8" t="str">
        <f>IF(ROUND(SUM(CK26),1)&gt;ROUND(SUM(Tableau_B!CK26),1),"Supply &gt; Use",IF(ROUND(SUM(CK26),1)&lt;ROUND(SUM(Tableau_B!CK26),1),"Supply &lt; Use",""))</f>
        <v/>
      </c>
    </row>
    <row r="27" spans="1:90" s="22" customFormat="1" ht="26.25" customHeight="1" x14ac:dyDescent="0.25">
      <c r="A27" s="293" t="s">
        <v>146</v>
      </c>
      <c r="B27" s="216" t="s">
        <v>111</v>
      </c>
      <c r="C27" s="23">
        <v>35239.447723029312</v>
      </c>
      <c r="D27" s="24">
        <v>35239.447723029312</v>
      </c>
      <c r="E27" s="25">
        <v>3773.0457108576516</v>
      </c>
      <c r="F27" s="25">
        <v>31466.402012171664</v>
      </c>
      <c r="G27" s="25">
        <v>0</v>
      </c>
      <c r="H27" s="24">
        <v>0</v>
      </c>
      <c r="I27" s="24">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4">
        <v>0</v>
      </c>
      <c r="AD27" s="24">
        <v>0</v>
      </c>
      <c r="AE27" s="25">
        <v>0</v>
      </c>
      <c r="AF27" s="25">
        <v>0</v>
      </c>
      <c r="AG27" s="24">
        <v>0</v>
      </c>
      <c r="AH27" s="24">
        <v>0</v>
      </c>
      <c r="AI27" s="25">
        <v>0</v>
      </c>
      <c r="AJ27" s="25">
        <v>0</v>
      </c>
      <c r="AK27" s="25">
        <v>0</v>
      </c>
      <c r="AL27" s="24">
        <v>0</v>
      </c>
      <c r="AM27" s="25">
        <v>0</v>
      </c>
      <c r="AN27" s="25">
        <v>0</v>
      </c>
      <c r="AO27" s="25">
        <v>0</v>
      </c>
      <c r="AP27" s="25">
        <v>0</v>
      </c>
      <c r="AQ27" s="25">
        <v>0</v>
      </c>
      <c r="AR27" s="24">
        <v>0</v>
      </c>
      <c r="AS27" s="24">
        <v>0</v>
      </c>
      <c r="AT27" s="25">
        <v>0</v>
      </c>
      <c r="AU27" s="25">
        <v>0</v>
      </c>
      <c r="AV27" s="25">
        <v>0</v>
      </c>
      <c r="AW27" s="25">
        <v>0</v>
      </c>
      <c r="AX27" s="24">
        <v>0</v>
      </c>
      <c r="AY27" s="25">
        <v>0</v>
      </c>
      <c r="AZ27" s="25">
        <v>0</v>
      </c>
      <c r="BA27" s="25">
        <v>0</v>
      </c>
      <c r="BB27" s="24">
        <v>0</v>
      </c>
      <c r="BC27" s="25">
        <v>0</v>
      </c>
      <c r="BD27" s="24">
        <v>0</v>
      </c>
      <c r="BE27" s="25">
        <v>0</v>
      </c>
      <c r="BF27" s="25">
        <v>0</v>
      </c>
      <c r="BG27" s="25">
        <v>0</v>
      </c>
      <c r="BH27" s="25">
        <v>0</v>
      </c>
      <c r="BI27" s="25">
        <v>0</v>
      </c>
      <c r="BJ27" s="24">
        <v>0</v>
      </c>
      <c r="BK27" s="25">
        <v>0</v>
      </c>
      <c r="BL27" s="25">
        <v>0</v>
      </c>
      <c r="BM27" s="25">
        <v>0</v>
      </c>
      <c r="BN27" s="25">
        <v>0</v>
      </c>
      <c r="BO27" s="24">
        <v>0</v>
      </c>
      <c r="BP27" s="24">
        <v>0</v>
      </c>
      <c r="BQ27" s="24">
        <v>0</v>
      </c>
      <c r="BR27" s="25">
        <v>0</v>
      </c>
      <c r="BS27" s="25">
        <v>0</v>
      </c>
      <c r="BT27" s="24">
        <v>0</v>
      </c>
      <c r="BU27" s="25">
        <v>0</v>
      </c>
      <c r="BV27" s="25">
        <v>0</v>
      </c>
      <c r="BW27" s="24">
        <v>0</v>
      </c>
      <c r="BX27" s="25">
        <v>0</v>
      </c>
      <c r="BY27" s="25">
        <v>0</v>
      </c>
      <c r="BZ27" s="25">
        <v>0</v>
      </c>
      <c r="CA27" s="24">
        <v>0</v>
      </c>
      <c r="CB27" s="24">
        <v>0</v>
      </c>
      <c r="CC27" s="10"/>
      <c r="CD27" s="12"/>
      <c r="CE27" s="12"/>
      <c r="CF27" s="12"/>
      <c r="CG27" s="11"/>
      <c r="CH27" s="11"/>
      <c r="CI27" s="16">
        <v>21780.7</v>
      </c>
      <c r="CJ27" s="11"/>
      <c r="CK27" s="14">
        <v>57020.147723029309</v>
      </c>
      <c r="CL27" s="8" t="str">
        <f>IF(ROUND(SUM(CK27),1)&gt;ROUND(SUM(Tableau_B!CK27),1),"Supply &gt; Use",IF(ROUND(SUM(CK27),1)&lt;ROUND(SUM(Tableau_B!CK27),1),"Supply &lt; Use",""))</f>
        <v/>
      </c>
    </row>
    <row r="28" spans="1:90" s="22" customFormat="1" ht="26.25" customHeight="1" x14ac:dyDescent="0.25">
      <c r="A28" s="293" t="s">
        <v>147</v>
      </c>
      <c r="B28" s="216" t="s">
        <v>112</v>
      </c>
      <c r="C28" s="23">
        <v>2457.91374114993</v>
      </c>
      <c r="D28" s="24">
        <v>0</v>
      </c>
      <c r="E28" s="25">
        <v>0</v>
      </c>
      <c r="F28" s="25">
        <v>0</v>
      </c>
      <c r="G28" s="25">
        <v>0</v>
      </c>
      <c r="H28" s="24">
        <v>0</v>
      </c>
      <c r="I28" s="24">
        <v>2457.91374114993</v>
      </c>
      <c r="J28" s="25">
        <v>0</v>
      </c>
      <c r="K28" s="25">
        <v>0</v>
      </c>
      <c r="L28" s="25">
        <v>0</v>
      </c>
      <c r="M28" s="25">
        <v>0</v>
      </c>
      <c r="N28" s="25">
        <v>0</v>
      </c>
      <c r="O28" s="25">
        <v>0</v>
      </c>
      <c r="P28" s="25">
        <v>2457.91374114993</v>
      </c>
      <c r="Q28" s="25">
        <v>0</v>
      </c>
      <c r="R28" s="25">
        <v>0</v>
      </c>
      <c r="S28" s="25">
        <v>0</v>
      </c>
      <c r="T28" s="25">
        <v>0</v>
      </c>
      <c r="U28" s="25">
        <v>0</v>
      </c>
      <c r="V28" s="25">
        <v>0</v>
      </c>
      <c r="W28" s="25">
        <v>0</v>
      </c>
      <c r="X28" s="25">
        <v>0</v>
      </c>
      <c r="Y28" s="25">
        <v>0</v>
      </c>
      <c r="Z28" s="25">
        <v>0</v>
      </c>
      <c r="AA28" s="25">
        <v>0</v>
      </c>
      <c r="AB28" s="25">
        <v>0</v>
      </c>
      <c r="AC28" s="24">
        <v>0</v>
      </c>
      <c r="AD28" s="24">
        <v>0</v>
      </c>
      <c r="AE28" s="25">
        <v>0</v>
      </c>
      <c r="AF28" s="25">
        <v>0</v>
      </c>
      <c r="AG28" s="24">
        <v>0</v>
      </c>
      <c r="AH28" s="24">
        <v>0</v>
      </c>
      <c r="AI28" s="25">
        <v>0</v>
      </c>
      <c r="AJ28" s="25">
        <v>0</v>
      </c>
      <c r="AK28" s="25">
        <v>0</v>
      </c>
      <c r="AL28" s="24">
        <v>0</v>
      </c>
      <c r="AM28" s="25">
        <v>0</v>
      </c>
      <c r="AN28" s="25">
        <v>0</v>
      </c>
      <c r="AO28" s="25">
        <v>0</v>
      </c>
      <c r="AP28" s="25">
        <v>0</v>
      </c>
      <c r="AQ28" s="25">
        <v>0</v>
      </c>
      <c r="AR28" s="24">
        <v>0</v>
      </c>
      <c r="AS28" s="24">
        <v>0</v>
      </c>
      <c r="AT28" s="25">
        <v>0</v>
      </c>
      <c r="AU28" s="25">
        <v>0</v>
      </c>
      <c r="AV28" s="25">
        <v>0</v>
      </c>
      <c r="AW28" s="25">
        <v>0</v>
      </c>
      <c r="AX28" s="24">
        <v>0</v>
      </c>
      <c r="AY28" s="25">
        <v>0</v>
      </c>
      <c r="AZ28" s="25">
        <v>0</v>
      </c>
      <c r="BA28" s="25">
        <v>0</v>
      </c>
      <c r="BB28" s="24">
        <v>0</v>
      </c>
      <c r="BC28" s="25">
        <v>0</v>
      </c>
      <c r="BD28" s="24">
        <v>0</v>
      </c>
      <c r="BE28" s="25">
        <v>0</v>
      </c>
      <c r="BF28" s="25">
        <v>0</v>
      </c>
      <c r="BG28" s="25">
        <v>0</v>
      </c>
      <c r="BH28" s="25">
        <v>0</v>
      </c>
      <c r="BI28" s="25">
        <v>0</v>
      </c>
      <c r="BJ28" s="24">
        <v>0</v>
      </c>
      <c r="BK28" s="25">
        <v>0</v>
      </c>
      <c r="BL28" s="25">
        <v>0</v>
      </c>
      <c r="BM28" s="25">
        <v>0</v>
      </c>
      <c r="BN28" s="25">
        <v>0</v>
      </c>
      <c r="BO28" s="24">
        <v>0</v>
      </c>
      <c r="BP28" s="24">
        <v>0</v>
      </c>
      <c r="BQ28" s="24">
        <v>0</v>
      </c>
      <c r="BR28" s="25">
        <v>0</v>
      </c>
      <c r="BS28" s="25">
        <v>0</v>
      </c>
      <c r="BT28" s="24">
        <v>0</v>
      </c>
      <c r="BU28" s="25">
        <v>0</v>
      </c>
      <c r="BV28" s="25">
        <v>0</v>
      </c>
      <c r="BW28" s="24">
        <v>0</v>
      </c>
      <c r="BX28" s="25">
        <v>0</v>
      </c>
      <c r="BY28" s="25">
        <v>0</v>
      </c>
      <c r="BZ28" s="25">
        <v>0</v>
      </c>
      <c r="CA28" s="24">
        <v>0</v>
      </c>
      <c r="CB28" s="24">
        <v>0</v>
      </c>
      <c r="CC28" s="10"/>
      <c r="CD28" s="12"/>
      <c r="CE28" s="12"/>
      <c r="CF28" s="12"/>
      <c r="CG28" s="11"/>
      <c r="CH28" s="11"/>
      <c r="CI28" s="16">
        <v>628.40800000000002</v>
      </c>
      <c r="CJ28" s="11"/>
      <c r="CK28" s="14">
        <v>3086.3217411499299</v>
      </c>
      <c r="CL28" s="8" t="str">
        <f>IF(ROUND(SUM(CK28),1)&gt;ROUND(SUM(Tableau_B!CK28),1),"Supply &gt; Use",IF(ROUND(SUM(CK28),1)&lt;ROUND(SUM(Tableau_B!CK28),1),"Supply &lt; Use",""))</f>
        <v/>
      </c>
    </row>
    <row r="29" spans="1:90" s="22" customFormat="1" ht="26.25" customHeight="1" x14ac:dyDescent="0.25">
      <c r="A29" s="293" t="s">
        <v>148</v>
      </c>
      <c r="B29" s="216" t="s">
        <v>113</v>
      </c>
      <c r="C29" s="23">
        <v>2972.5782976494274</v>
      </c>
      <c r="D29" s="24">
        <v>0</v>
      </c>
      <c r="E29" s="25">
        <v>0</v>
      </c>
      <c r="F29" s="25">
        <v>0</v>
      </c>
      <c r="G29" s="25">
        <v>0</v>
      </c>
      <c r="H29" s="24">
        <v>0</v>
      </c>
      <c r="I29" s="24">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4">
        <v>0</v>
      </c>
      <c r="AD29" s="24">
        <v>2972.5782976494274</v>
      </c>
      <c r="AE29" s="25">
        <v>0</v>
      </c>
      <c r="AF29" s="25">
        <v>2972.5782976494274</v>
      </c>
      <c r="AG29" s="24">
        <v>0</v>
      </c>
      <c r="AH29" s="24">
        <v>0</v>
      </c>
      <c r="AI29" s="25">
        <v>0</v>
      </c>
      <c r="AJ29" s="25">
        <v>0</v>
      </c>
      <c r="AK29" s="25">
        <v>0</v>
      </c>
      <c r="AL29" s="24">
        <v>0</v>
      </c>
      <c r="AM29" s="25">
        <v>0</v>
      </c>
      <c r="AN29" s="25">
        <v>0</v>
      </c>
      <c r="AO29" s="25">
        <v>0</v>
      </c>
      <c r="AP29" s="25">
        <v>0</v>
      </c>
      <c r="AQ29" s="25">
        <v>0</v>
      </c>
      <c r="AR29" s="24">
        <v>0</v>
      </c>
      <c r="AS29" s="24">
        <v>0</v>
      </c>
      <c r="AT29" s="25">
        <v>0</v>
      </c>
      <c r="AU29" s="25">
        <v>0</v>
      </c>
      <c r="AV29" s="25">
        <v>0</v>
      </c>
      <c r="AW29" s="25">
        <v>0</v>
      </c>
      <c r="AX29" s="24">
        <v>0</v>
      </c>
      <c r="AY29" s="25">
        <v>0</v>
      </c>
      <c r="AZ29" s="25">
        <v>0</v>
      </c>
      <c r="BA29" s="25">
        <v>0</v>
      </c>
      <c r="BB29" s="24">
        <v>0</v>
      </c>
      <c r="BC29" s="25">
        <v>0</v>
      </c>
      <c r="BD29" s="24">
        <v>0</v>
      </c>
      <c r="BE29" s="25">
        <v>0</v>
      </c>
      <c r="BF29" s="25">
        <v>0</v>
      </c>
      <c r="BG29" s="25">
        <v>0</v>
      </c>
      <c r="BH29" s="25">
        <v>0</v>
      </c>
      <c r="BI29" s="25">
        <v>0</v>
      </c>
      <c r="BJ29" s="24">
        <v>0</v>
      </c>
      <c r="BK29" s="25">
        <v>0</v>
      </c>
      <c r="BL29" s="25">
        <v>0</v>
      </c>
      <c r="BM29" s="25">
        <v>0</v>
      </c>
      <c r="BN29" s="25">
        <v>0</v>
      </c>
      <c r="BO29" s="24">
        <v>0</v>
      </c>
      <c r="BP29" s="24">
        <v>0</v>
      </c>
      <c r="BQ29" s="24">
        <v>0</v>
      </c>
      <c r="BR29" s="25">
        <v>0</v>
      </c>
      <c r="BS29" s="25">
        <v>0</v>
      </c>
      <c r="BT29" s="24">
        <v>0</v>
      </c>
      <c r="BU29" s="25">
        <v>0</v>
      </c>
      <c r="BV29" s="25">
        <v>0</v>
      </c>
      <c r="BW29" s="24">
        <v>0</v>
      </c>
      <c r="BX29" s="25">
        <v>0</v>
      </c>
      <c r="BY29" s="25">
        <v>0</v>
      </c>
      <c r="BZ29" s="25">
        <v>0</v>
      </c>
      <c r="CA29" s="24">
        <v>0</v>
      </c>
      <c r="CB29" s="24">
        <v>0</v>
      </c>
      <c r="CC29" s="10"/>
      <c r="CD29" s="12"/>
      <c r="CE29" s="12"/>
      <c r="CF29" s="12"/>
      <c r="CG29" s="11"/>
      <c r="CH29" s="11"/>
      <c r="CI29" s="16">
        <v>0</v>
      </c>
      <c r="CJ29" s="11"/>
      <c r="CK29" s="14">
        <v>2972.5782976494274</v>
      </c>
      <c r="CL29" s="8" t="str">
        <f>IF(ROUND(SUM(CK29),1)&gt;ROUND(SUM(Tableau_B!CK29),1),"Supply &gt; Use",IF(ROUND(SUM(CK29),1)&lt;ROUND(SUM(Tableau_B!CK29),1),"Supply &lt; Use",""))</f>
        <v/>
      </c>
    </row>
    <row r="30" spans="1:90" s="22" customFormat="1" ht="26.25" customHeight="1" x14ac:dyDescent="0.25">
      <c r="A30" s="293" t="s">
        <v>149</v>
      </c>
      <c r="B30" s="216" t="s">
        <v>114</v>
      </c>
      <c r="C30" s="23">
        <v>300439.32785884867</v>
      </c>
      <c r="D30" s="24">
        <v>2473.7756756331009</v>
      </c>
      <c r="E30" s="25">
        <v>2473.7756756331009</v>
      </c>
      <c r="F30" s="25">
        <v>0</v>
      </c>
      <c r="G30" s="25">
        <v>0</v>
      </c>
      <c r="H30" s="24">
        <v>0</v>
      </c>
      <c r="I30" s="24">
        <v>11032.538919728577</v>
      </c>
      <c r="J30" s="25">
        <v>2464.7406315483795</v>
      </c>
      <c r="K30" s="25">
        <v>0</v>
      </c>
      <c r="L30" s="25">
        <v>552.85963437476835</v>
      </c>
      <c r="M30" s="25">
        <v>994.40772451379939</v>
      </c>
      <c r="N30" s="25">
        <v>910.65235905242366</v>
      </c>
      <c r="O30" s="25">
        <v>10.081880349351573</v>
      </c>
      <c r="P30" s="25">
        <v>3883.5175015498749</v>
      </c>
      <c r="Q30" s="25">
        <v>37.395662940236129</v>
      </c>
      <c r="R30" s="25">
        <v>550.01040731951684</v>
      </c>
      <c r="S30" s="25">
        <v>24.205350303300932</v>
      </c>
      <c r="T30" s="25">
        <v>1112.7377581221526</v>
      </c>
      <c r="U30" s="25">
        <v>0</v>
      </c>
      <c r="V30" s="25">
        <v>0</v>
      </c>
      <c r="W30" s="25">
        <v>0</v>
      </c>
      <c r="X30" s="25">
        <v>0</v>
      </c>
      <c r="Y30" s="25">
        <v>0</v>
      </c>
      <c r="Z30" s="25">
        <v>0</v>
      </c>
      <c r="AA30" s="25">
        <v>491.93000965477404</v>
      </c>
      <c r="AB30" s="25">
        <v>0</v>
      </c>
      <c r="AC30" s="24">
        <v>285325.78688602202</v>
      </c>
      <c r="AD30" s="24">
        <v>1504.3364724950991</v>
      </c>
      <c r="AE30" s="25">
        <v>0.24144712180648775</v>
      </c>
      <c r="AF30" s="25">
        <v>1504.0950253732926</v>
      </c>
      <c r="AG30" s="24">
        <v>0</v>
      </c>
      <c r="AH30" s="24">
        <v>8.6336409575991695</v>
      </c>
      <c r="AI30" s="25">
        <v>0</v>
      </c>
      <c r="AJ30" s="25">
        <v>8.6336409575991695</v>
      </c>
      <c r="AK30" s="25">
        <v>0</v>
      </c>
      <c r="AL30" s="24">
        <v>0</v>
      </c>
      <c r="AM30" s="25">
        <v>0</v>
      </c>
      <c r="AN30" s="25">
        <v>0</v>
      </c>
      <c r="AO30" s="25">
        <v>0</v>
      </c>
      <c r="AP30" s="25">
        <v>0</v>
      </c>
      <c r="AQ30" s="25">
        <v>0</v>
      </c>
      <c r="AR30" s="24">
        <v>1.234989825882955</v>
      </c>
      <c r="AS30" s="24">
        <v>0.50777918940628564</v>
      </c>
      <c r="AT30" s="25">
        <v>0</v>
      </c>
      <c r="AU30" s="25">
        <v>0.50777918940628564</v>
      </c>
      <c r="AV30" s="25">
        <v>0</v>
      </c>
      <c r="AW30" s="25">
        <v>0</v>
      </c>
      <c r="AX30" s="24">
        <v>0</v>
      </c>
      <c r="AY30" s="25">
        <v>0</v>
      </c>
      <c r="AZ30" s="25">
        <v>0</v>
      </c>
      <c r="BA30" s="25">
        <v>0</v>
      </c>
      <c r="BB30" s="24">
        <v>0</v>
      </c>
      <c r="BC30" s="25">
        <v>0</v>
      </c>
      <c r="BD30" s="24">
        <v>0</v>
      </c>
      <c r="BE30" s="25">
        <v>0</v>
      </c>
      <c r="BF30" s="25">
        <v>0</v>
      </c>
      <c r="BG30" s="25">
        <v>0</v>
      </c>
      <c r="BH30" s="25">
        <v>0</v>
      </c>
      <c r="BI30" s="25">
        <v>0</v>
      </c>
      <c r="BJ30" s="24">
        <v>0</v>
      </c>
      <c r="BK30" s="25">
        <v>0</v>
      </c>
      <c r="BL30" s="25">
        <v>0</v>
      </c>
      <c r="BM30" s="25">
        <v>0</v>
      </c>
      <c r="BN30" s="25">
        <v>0</v>
      </c>
      <c r="BO30" s="24">
        <v>42.013179152423824</v>
      </c>
      <c r="BP30" s="24">
        <v>1.9846929802024003</v>
      </c>
      <c r="BQ30" s="24">
        <v>40.114351196789357</v>
      </c>
      <c r="BR30" s="25">
        <v>40.114351196789357</v>
      </c>
      <c r="BS30" s="25">
        <v>0</v>
      </c>
      <c r="BT30" s="24">
        <v>2.2928656533756238</v>
      </c>
      <c r="BU30" s="25">
        <v>1.1105534088630069</v>
      </c>
      <c r="BV30" s="25">
        <v>1.1823122445126166</v>
      </c>
      <c r="BW30" s="24">
        <v>4.7883479792473205</v>
      </c>
      <c r="BX30" s="25">
        <v>0.69472385203002052</v>
      </c>
      <c r="BY30" s="25">
        <v>0</v>
      </c>
      <c r="BZ30" s="25">
        <v>4.0936241272173</v>
      </c>
      <c r="CA30" s="24">
        <v>1.3200580350188098</v>
      </c>
      <c r="CB30" s="24">
        <v>0</v>
      </c>
      <c r="CC30" s="10"/>
      <c r="CD30" s="12"/>
      <c r="CE30" s="12"/>
      <c r="CF30" s="12"/>
      <c r="CG30" s="11"/>
      <c r="CH30" s="11"/>
      <c r="CI30" s="16">
        <v>61768.800000000003</v>
      </c>
      <c r="CJ30" s="11"/>
      <c r="CK30" s="14">
        <v>362208.12785884866</v>
      </c>
      <c r="CL30" s="8" t="str">
        <f>IF(ROUND(SUM(CK30),1)&gt;ROUND(SUM(Tableau_B!CK30),1),"Supply &gt; Use",IF(ROUND(SUM(CK30),1)&lt;ROUND(SUM(Tableau_B!CK30),1),"Supply &lt; Use",""))</f>
        <v/>
      </c>
    </row>
    <row r="31" spans="1:90" s="22" customFormat="1" ht="26.25" customHeight="1" x14ac:dyDescent="0.25">
      <c r="A31" s="293" t="s">
        <v>150</v>
      </c>
      <c r="B31" s="216" t="s">
        <v>115</v>
      </c>
      <c r="C31" s="23">
        <v>40683.480395331222</v>
      </c>
      <c r="D31" s="24">
        <v>0</v>
      </c>
      <c r="E31" s="25">
        <v>0</v>
      </c>
      <c r="F31" s="25">
        <v>0</v>
      </c>
      <c r="G31" s="25">
        <v>0</v>
      </c>
      <c r="H31" s="24">
        <v>0</v>
      </c>
      <c r="I31" s="24">
        <v>5048.3239867236553</v>
      </c>
      <c r="J31" s="25">
        <v>634.97280045176967</v>
      </c>
      <c r="K31" s="25">
        <v>0</v>
      </c>
      <c r="L31" s="25">
        <v>275.75123860614934</v>
      </c>
      <c r="M31" s="25">
        <v>681.94099716544599</v>
      </c>
      <c r="N31" s="25">
        <v>539.97389898600829</v>
      </c>
      <c r="O31" s="25">
        <v>5.0285656990615939</v>
      </c>
      <c r="P31" s="25">
        <v>1831.27629916978</v>
      </c>
      <c r="Q31" s="25">
        <v>0</v>
      </c>
      <c r="R31" s="25">
        <v>274.33012221293626</v>
      </c>
      <c r="S31" s="25">
        <v>10.044409508012336</v>
      </c>
      <c r="T31" s="25">
        <v>549.64444380397504</v>
      </c>
      <c r="U31" s="25">
        <v>0</v>
      </c>
      <c r="V31" s="25">
        <v>0</v>
      </c>
      <c r="W31" s="25">
        <v>0</v>
      </c>
      <c r="X31" s="25">
        <v>0</v>
      </c>
      <c r="Y31" s="25">
        <v>0</v>
      </c>
      <c r="Z31" s="25">
        <v>0</v>
      </c>
      <c r="AA31" s="25">
        <v>245.3612111205162</v>
      </c>
      <c r="AB31" s="25">
        <v>0</v>
      </c>
      <c r="AC31" s="24">
        <v>32531.153032607566</v>
      </c>
      <c r="AD31" s="24">
        <v>3104.0033760000001</v>
      </c>
      <c r="AE31" s="25">
        <v>0</v>
      </c>
      <c r="AF31" s="25">
        <v>3104.0033760000001</v>
      </c>
      <c r="AG31" s="24">
        <v>0</v>
      </c>
      <c r="AH31" s="24">
        <v>0</v>
      </c>
      <c r="AI31" s="25">
        <v>0</v>
      </c>
      <c r="AJ31" s="25">
        <v>0</v>
      </c>
      <c r="AK31" s="25">
        <v>0</v>
      </c>
      <c r="AL31" s="24">
        <v>0</v>
      </c>
      <c r="AM31" s="25">
        <v>0</v>
      </c>
      <c r="AN31" s="25">
        <v>0</v>
      </c>
      <c r="AO31" s="25">
        <v>0</v>
      </c>
      <c r="AP31" s="25">
        <v>0</v>
      </c>
      <c r="AQ31" s="25">
        <v>0</v>
      </c>
      <c r="AR31" s="24">
        <v>0</v>
      </c>
      <c r="AS31" s="24">
        <v>0</v>
      </c>
      <c r="AT31" s="25">
        <v>0</v>
      </c>
      <c r="AU31" s="25">
        <v>0</v>
      </c>
      <c r="AV31" s="25">
        <v>0</v>
      </c>
      <c r="AW31" s="25">
        <v>0</v>
      </c>
      <c r="AX31" s="24">
        <v>0</v>
      </c>
      <c r="AY31" s="25">
        <v>0</v>
      </c>
      <c r="AZ31" s="25">
        <v>0</v>
      </c>
      <c r="BA31" s="25">
        <v>0</v>
      </c>
      <c r="BB31" s="24">
        <v>0</v>
      </c>
      <c r="BC31" s="25">
        <v>0</v>
      </c>
      <c r="BD31" s="24">
        <v>0</v>
      </c>
      <c r="BE31" s="25">
        <v>0</v>
      </c>
      <c r="BF31" s="25">
        <v>0</v>
      </c>
      <c r="BG31" s="25">
        <v>0</v>
      </c>
      <c r="BH31" s="25">
        <v>0</v>
      </c>
      <c r="BI31" s="25">
        <v>0</v>
      </c>
      <c r="BJ31" s="24">
        <v>0</v>
      </c>
      <c r="BK31" s="25">
        <v>0</v>
      </c>
      <c r="BL31" s="25">
        <v>0</v>
      </c>
      <c r="BM31" s="25">
        <v>0</v>
      </c>
      <c r="BN31" s="25">
        <v>0</v>
      </c>
      <c r="BO31" s="24">
        <v>0</v>
      </c>
      <c r="BP31" s="24">
        <v>0</v>
      </c>
      <c r="BQ31" s="24">
        <v>0</v>
      </c>
      <c r="BR31" s="25">
        <v>0</v>
      </c>
      <c r="BS31" s="25">
        <v>0</v>
      </c>
      <c r="BT31" s="24">
        <v>0</v>
      </c>
      <c r="BU31" s="25">
        <v>0</v>
      </c>
      <c r="BV31" s="25">
        <v>0</v>
      </c>
      <c r="BW31" s="24">
        <v>0</v>
      </c>
      <c r="BX31" s="25">
        <v>0</v>
      </c>
      <c r="BY31" s="25">
        <v>0</v>
      </c>
      <c r="BZ31" s="25">
        <v>0</v>
      </c>
      <c r="CA31" s="24">
        <v>0</v>
      </c>
      <c r="CB31" s="24">
        <v>0</v>
      </c>
      <c r="CC31" s="10"/>
      <c r="CD31" s="12"/>
      <c r="CE31" s="12"/>
      <c r="CF31" s="12"/>
      <c r="CG31" s="11"/>
      <c r="CH31" s="11"/>
      <c r="CI31" s="28">
        <v>0</v>
      </c>
      <c r="CJ31" s="11"/>
      <c r="CK31" s="14">
        <v>40683.480395331222</v>
      </c>
      <c r="CL31" s="8" t="str">
        <f>IF(ROUND(SUM(CK31),1)&gt;ROUND(SUM(Tableau_B!CK31),1),"Supply &gt; Use",IF(ROUND(SUM(CK31),1)&lt;ROUND(SUM(Tableau_B!CK31),1),"Supply &lt; Use",""))</f>
        <v/>
      </c>
    </row>
    <row r="32" spans="1:90" s="22" customFormat="1" ht="26.25" customHeight="1" x14ac:dyDescent="0.25">
      <c r="A32" s="291" t="s">
        <v>151</v>
      </c>
      <c r="B32" s="212" t="s">
        <v>116</v>
      </c>
      <c r="C32" s="18">
        <v>1990390.9658361978</v>
      </c>
      <c r="D32" s="18">
        <v>31333.189812702982</v>
      </c>
      <c r="E32" s="18">
        <v>24432.878347315287</v>
      </c>
      <c r="F32" s="18">
        <v>3992.254112997729</v>
      </c>
      <c r="G32" s="18">
        <v>2908.0573523899661</v>
      </c>
      <c r="H32" s="18">
        <v>12140.875921072022</v>
      </c>
      <c r="I32" s="18">
        <v>973499.66839043784</v>
      </c>
      <c r="J32" s="18">
        <v>56812.164952835912</v>
      </c>
      <c r="K32" s="18">
        <v>9897.6805958514342</v>
      </c>
      <c r="L32" s="18">
        <v>2453.9480328680193</v>
      </c>
      <c r="M32" s="18">
        <v>17907.323706789703</v>
      </c>
      <c r="N32" s="18">
        <v>10409.344779750769</v>
      </c>
      <c r="O32" s="18">
        <v>99990.516759050312</v>
      </c>
      <c r="P32" s="18">
        <v>462475.96579192439</v>
      </c>
      <c r="Q32" s="18">
        <v>7263.3772457804589</v>
      </c>
      <c r="R32" s="18">
        <v>3981.1390808195538</v>
      </c>
      <c r="S32" s="18">
        <v>79489.068900978076</v>
      </c>
      <c r="T32" s="18">
        <v>190665.10347326758</v>
      </c>
      <c r="U32" s="18">
        <v>7867.2685203559422</v>
      </c>
      <c r="V32" s="18">
        <v>2686.5089504851999</v>
      </c>
      <c r="W32" s="18">
        <v>2513.2413067561301</v>
      </c>
      <c r="X32" s="18">
        <v>6020.3706918026437</v>
      </c>
      <c r="Y32" s="18">
        <v>5072.5644465329906</v>
      </c>
      <c r="Z32" s="18">
        <v>1082.1134318953577</v>
      </c>
      <c r="AA32" s="18">
        <v>5540.0180508187404</v>
      </c>
      <c r="AB32" s="18">
        <v>1371.9496718748267</v>
      </c>
      <c r="AC32" s="18">
        <v>467358.96783666383</v>
      </c>
      <c r="AD32" s="18">
        <v>17571.637518767406</v>
      </c>
      <c r="AE32" s="18">
        <v>1929.1410086079013</v>
      </c>
      <c r="AF32" s="18">
        <v>15642.496510159503</v>
      </c>
      <c r="AG32" s="18">
        <v>56271.636704467062</v>
      </c>
      <c r="AH32" s="18">
        <v>64951.429700851812</v>
      </c>
      <c r="AI32" s="18">
        <v>10277.926629407932</v>
      </c>
      <c r="AJ32" s="18">
        <v>31136.111501145388</v>
      </c>
      <c r="AK32" s="18">
        <v>23537.391570298489</v>
      </c>
      <c r="AL32" s="18">
        <v>209916.8232846203</v>
      </c>
      <c r="AM32" s="18">
        <v>91772.249285779442</v>
      </c>
      <c r="AN32" s="18">
        <v>41952.157116753137</v>
      </c>
      <c r="AO32" s="18">
        <v>53610.489312072539</v>
      </c>
      <c r="AP32" s="18">
        <v>19018.878455427825</v>
      </c>
      <c r="AQ32" s="18">
        <v>3563.0491145873243</v>
      </c>
      <c r="AR32" s="18">
        <v>14484.925611638078</v>
      </c>
      <c r="AS32" s="18">
        <v>7791.2003334017218</v>
      </c>
      <c r="AT32" s="18">
        <v>2579.8785141412209</v>
      </c>
      <c r="AU32" s="18">
        <v>1234.7405920973645</v>
      </c>
      <c r="AV32" s="18">
        <v>1533.4355695969075</v>
      </c>
      <c r="AW32" s="18">
        <v>2443.1456575662291</v>
      </c>
      <c r="AX32" s="18">
        <v>6199.1214245718438</v>
      </c>
      <c r="AY32" s="18">
        <v>3034.6586465342048</v>
      </c>
      <c r="AZ32" s="18">
        <v>1340.9593301032503</v>
      </c>
      <c r="BA32" s="18">
        <v>1823.5034479343888</v>
      </c>
      <c r="BB32" s="18">
        <v>2339.4689270535628</v>
      </c>
      <c r="BC32" s="18">
        <v>0</v>
      </c>
      <c r="BD32" s="18">
        <v>21475.499688465748</v>
      </c>
      <c r="BE32" s="18">
        <v>14889.537712508405</v>
      </c>
      <c r="BF32" s="18">
        <v>2541.3804924411434</v>
      </c>
      <c r="BG32" s="18">
        <v>2330.5907535659917</v>
      </c>
      <c r="BH32" s="18">
        <v>925.26222918777762</v>
      </c>
      <c r="BI32" s="18">
        <v>788.72850076243162</v>
      </c>
      <c r="BJ32" s="18">
        <v>17123.572726906641</v>
      </c>
      <c r="BK32" s="18">
        <v>6536.9237229189275</v>
      </c>
      <c r="BL32" s="18">
        <v>4781.1233717711139</v>
      </c>
      <c r="BM32" s="18">
        <v>780.2440715646095</v>
      </c>
      <c r="BN32" s="18">
        <v>5025.2815606519889</v>
      </c>
      <c r="BO32" s="18">
        <v>33141.82460074214</v>
      </c>
      <c r="BP32" s="18">
        <v>19263.432796078661</v>
      </c>
      <c r="BQ32" s="18">
        <v>20520.776964417888</v>
      </c>
      <c r="BR32" s="18">
        <v>13158.756382648067</v>
      </c>
      <c r="BS32" s="18">
        <v>7362.0205817698197</v>
      </c>
      <c r="BT32" s="18">
        <v>6147.3222191403684</v>
      </c>
      <c r="BU32" s="18">
        <v>3290.6368401509626</v>
      </c>
      <c r="BV32" s="18">
        <v>2856.6853789894058</v>
      </c>
      <c r="BW32" s="18">
        <v>7943.7649843487188</v>
      </c>
      <c r="BX32" s="18">
        <v>1789.4156956604795</v>
      </c>
      <c r="BY32" s="18">
        <v>1388.147642964419</v>
      </c>
      <c r="BZ32" s="18">
        <v>4766.2016457238205</v>
      </c>
      <c r="CA32" s="18">
        <v>915.82638984881783</v>
      </c>
      <c r="CB32" s="18">
        <v>0</v>
      </c>
      <c r="CC32" s="18">
        <v>508815.71495894354</v>
      </c>
      <c r="CD32" s="18">
        <v>268006.24263245059</v>
      </c>
      <c r="CE32" s="18">
        <v>122309.05123965151</v>
      </c>
      <c r="CF32" s="18">
        <v>118500.42108684144</v>
      </c>
      <c r="CG32" s="18">
        <v>36575.490862771869</v>
      </c>
      <c r="CH32" s="21"/>
      <c r="CI32" s="18">
        <v>5084.2971142099723</v>
      </c>
      <c r="CJ32" s="21"/>
      <c r="CK32" s="18">
        <v>2540866.4687721236</v>
      </c>
      <c r="CL32" s="8" t="str">
        <f>IF(ROUND(SUM(CK32),1)&gt;ROUND(SUM(Tableau_B!CK32),1),"Supply &gt; Use",IF(ROUND(SUM(CK32),1)&lt;ROUND(SUM(Tableau_B!CK32),1),"Supply &lt; Use",""))</f>
        <v/>
      </c>
    </row>
    <row r="33" spans="1:90" s="22" customFormat="1" ht="26.25" customHeight="1" x14ac:dyDescent="0.25">
      <c r="A33" s="294" t="s">
        <v>152</v>
      </c>
      <c r="B33" s="217" t="s">
        <v>117</v>
      </c>
      <c r="C33" s="29"/>
      <c r="D33" s="29"/>
      <c r="E33" s="30"/>
      <c r="F33" s="30"/>
      <c r="G33" s="30"/>
      <c r="H33" s="29"/>
      <c r="I33" s="29"/>
      <c r="J33" s="30"/>
      <c r="K33" s="30"/>
      <c r="L33" s="30"/>
      <c r="M33" s="30"/>
      <c r="N33" s="30"/>
      <c r="O33" s="30"/>
      <c r="P33" s="30"/>
      <c r="Q33" s="30"/>
      <c r="R33" s="30"/>
      <c r="S33" s="30"/>
      <c r="T33" s="30"/>
      <c r="U33" s="30"/>
      <c r="V33" s="30"/>
      <c r="W33" s="30"/>
      <c r="X33" s="30"/>
      <c r="Y33" s="30"/>
      <c r="Z33" s="30"/>
      <c r="AA33" s="30"/>
      <c r="AB33" s="30"/>
      <c r="AC33" s="29"/>
      <c r="AD33" s="29"/>
      <c r="AE33" s="30"/>
      <c r="AF33" s="30"/>
      <c r="AG33" s="29"/>
      <c r="AH33" s="29"/>
      <c r="AI33" s="30"/>
      <c r="AJ33" s="30"/>
      <c r="AK33" s="30"/>
      <c r="AL33" s="29"/>
      <c r="AM33" s="30"/>
      <c r="AN33" s="30"/>
      <c r="AO33" s="30"/>
      <c r="AP33" s="30"/>
      <c r="AQ33" s="30"/>
      <c r="AR33" s="29"/>
      <c r="AS33" s="29"/>
      <c r="AT33" s="30"/>
      <c r="AU33" s="30"/>
      <c r="AV33" s="30"/>
      <c r="AW33" s="30"/>
      <c r="AX33" s="29"/>
      <c r="AY33" s="30"/>
      <c r="AZ33" s="30"/>
      <c r="BA33" s="30"/>
      <c r="BB33" s="29"/>
      <c r="BC33" s="30"/>
      <c r="BD33" s="29"/>
      <c r="BE33" s="30"/>
      <c r="BF33" s="30"/>
      <c r="BG33" s="30"/>
      <c r="BH33" s="30"/>
      <c r="BI33" s="30"/>
      <c r="BJ33" s="29"/>
      <c r="BK33" s="30"/>
      <c r="BL33" s="30"/>
      <c r="BM33" s="30"/>
      <c r="BN33" s="30"/>
      <c r="BO33" s="29"/>
      <c r="BP33" s="29"/>
      <c r="BQ33" s="29"/>
      <c r="BR33" s="30"/>
      <c r="BS33" s="30"/>
      <c r="BT33" s="29"/>
      <c r="BU33" s="30"/>
      <c r="BV33" s="30"/>
      <c r="BW33" s="29"/>
      <c r="BX33" s="30"/>
      <c r="BY33" s="30"/>
      <c r="BZ33" s="30"/>
      <c r="CA33" s="29"/>
      <c r="CB33" s="29"/>
      <c r="CC33" s="10"/>
      <c r="CD33" s="12"/>
      <c r="CE33" s="12"/>
      <c r="CF33" s="12"/>
      <c r="CG33" s="14">
        <v>8764.0450908758739</v>
      </c>
      <c r="CH33" s="11"/>
      <c r="CI33" s="14">
        <v>2389.5082349099716</v>
      </c>
      <c r="CJ33" s="27"/>
      <c r="CK33" s="14">
        <v>11153.553325785846</v>
      </c>
      <c r="CL33" s="8" t="str">
        <f>IF(ROUND(SUM(CK33),1)&gt;ROUND(SUM(Tableau_B!CK33),1),"Supply &gt; Use",IF(ROUND(SUM(CK33),1)&lt;ROUND(SUM(Tableau_B!CK33),1),"Supply &lt; Use",""))</f>
        <v/>
      </c>
    </row>
    <row r="34" spans="1:90" s="22" customFormat="1" ht="26.25" customHeight="1" x14ac:dyDescent="0.25">
      <c r="A34" s="295" t="s">
        <v>153</v>
      </c>
      <c r="B34" s="213" t="s">
        <v>118</v>
      </c>
      <c r="C34" s="11"/>
      <c r="D34" s="11"/>
      <c r="E34" s="12"/>
      <c r="F34" s="12"/>
      <c r="G34" s="12"/>
      <c r="H34" s="11"/>
      <c r="I34" s="11"/>
      <c r="J34" s="12"/>
      <c r="K34" s="12"/>
      <c r="L34" s="12"/>
      <c r="M34" s="12"/>
      <c r="N34" s="12"/>
      <c r="O34" s="12"/>
      <c r="P34" s="12"/>
      <c r="Q34" s="12"/>
      <c r="R34" s="12"/>
      <c r="S34" s="12"/>
      <c r="T34" s="12"/>
      <c r="U34" s="12"/>
      <c r="V34" s="12"/>
      <c r="W34" s="12"/>
      <c r="X34" s="12"/>
      <c r="Y34" s="12"/>
      <c r="Z34" s="12"/>
      <c r="AA34" s="12"/>
      <c r="AB34" s="12"/>
      <c r="AC34" s="11"/>
      <c r="AD34" s="11"/>
      <c r="AE34" s="12"/>
      <c r="AF34" s="12"/>
      <c r="AG34" s="11"/>
      <c r="AH34" s="11"/>
      <c r="AI34" s="12"/>
      <c r="AJ34" s="12"/>
      <c r="AK34" s="12"/>
      <c r="AL34" s="11"/>
      <c r="AM34" s="12"/>
      <c r="AN34" s="12"/>
      <c r="AO34" s="12"/>
      <c r="AP34" s="12"/>
      <c r="AQ34" s="12"/>
      <c r="AR34" s="11"/>
      <c r="AS34" s="11"/>
      <c r="AT34" s="12"/>
      <c r="AU34" s="12"/>
      <c r="AV34" s="12"/>
      <c r="AW34" s="12"/>
      <c r="AX34" s="11"/>
      <c r="AY34" s="12"/>
      <c r="AZ34" s="12"/>
      <c r="BA34" s="12"/>
      <c r="BB34" s="11"/>
      <c r="BC34" s="12"/>
      <c r="BD34" s="11"/>
      <c r="BE34" s="12"/>
      <c r="BF34" s="12"/>
      <c r="BG34" s="12"/>
      <c r="BH34" s="12"/>
      <c r="BI34" s="12"/>
      <c r="BJ34" s="11"/>
      <c r="BK34" s="12"/>
      <c r="BL34" s="12"/>
      <c r="BM34" s="12"/>
      <c r="BN34" s="12"/>
      <c r="BO34" s="11"/>
      <c r="BP34" s="11"/>
      <c r="BQ34" s="11"/>
      <c r="BR34" s="12"/>
      <c r="BS34" s="12"/>
      <c r="BT34" s="11"/>
      <c r="BU34" s="12"/>
      <c r="BV34" s="12"/>
      <c r="BW34" s="11"/>
      <c r="BX34" s="12"/>
      <c r="BY34" s="12"/>
      <c r="BZ34" s="12"/>
      <c r="CA34" s="11"/>
      <c r="CB34" s="11"/>
      <c r="CC34" s="10"/>
      <c r="CD34" s="12"/>
      <c r="CE34" s="12"/>
      <c r="CF34" s="12"/>
      <c r="CG34" s="16">
        <v>27811.445771895997</v>
      </c>
      <c r="CH34" s="11"/>
      <c r="CI34" s="16">
        <v>2694.7888793000011</v>
      </c>
      <c r="CJ34" s="11"/>
      <c r="CK34" s="14">
        <v>30506.234651195999</v>
      </c>
      <c r="CL34" s="8" t="str">
        <f>IF(ROUND(SUM(CK34),1)&gt;ROUND(SUM(Tableau_B!CK34),1),"Supply &gt; Use",IF(ROUND(SUM(CK34),1)&lt;ROUND(SUM(Tableau_B!CK34),1),"Supply &lt; Use",""))</f>
        <v/>
      </c>
    </row>
    <row r="35" spans="1:90" s="22" customFormat="1" ht="38.25" customHeight="1" x14ac:dyDescent="0.25">
      <c r="A35" s="295" t="s">
        <v>154</v>
      </c>
      <c r="B35" s="213" t="s">
        <v>119</v>
      </c>
      <c r="C35" s="23">
        <v>1702726.3951446086</v>
      </c>
      <c r="D35" s="24">
        <v>31242.7245283915</v>
      </c>
      <c r="E35" s="32">
        <v>24432.878347315287</v>
      </c>
      <c r="F35" s="32">
        <v>3992.254112997729</v>
      </c>
      <c r="G35" s="32">
        <v>2817.592068078483</v>
      </c>
      <c r="H35" s="33">
        <v>12140.875921072022</v>
      </c>
      <c r="I35" s="24">
        <v>690752.93919753307</v>
      </c>
      <c r="J35" s="32">
        <v>50898.703001793307</v>
      </c>
      <c r="K35" s="32">
        <v>9757.0118690510317</v>
      </c>
      <c r="L35" s="32">
        <v>2453.5433289277207</v>
      </c>
      <c r="M35" s="32">
        <v>15834.67315227689</v>
      </c>
      <c r="N35" s="32">
        <v>8768.1805062905078</v>
      </c>
      <c r="O35" s="32">
        <v>99990.509378918985</v>
      </c>
      <c r="P35" s="32">
        <v>200835.26247333825</v>
      </c>
      <c r="Q35" s="32">
        <v>7263.3772457804589</v>
      </c>
      <c r="R35" s="32">
        <v>3980.7364625685409</v>
      </c>
      <c r="S35" s="32">
        <v>75603.953124102278</v>
      </c>
      <c r="T35" s="32">
        <v>184505.21129111628</v>
      </c>
      <c r="U35" s="32">
        <v>7865.5499900360746</v>
      </c>
      <c r="V35" s="32">
        <v>2686.4759711336137</v>
      </c>
      <c r="W35" s="32">
        <v>2513.1783138219857</v>
      </c>
      <c r="X35" s="32">
        <v>6019.1796485310888</v>
      </c>
      <c r="Y35" s="32">
        <v>5070.9677127483692</v>
      </c>
      <c r="Z35" s="32">
        <v>1079.2505012590461</v>
      </c>
      <c r="AA35" s="32">
        <v>4256.240174982082</v>
      </c>
      <c r="AB35" s="32">
        <v>1370.9350508567204</v>
      </c>
      <c r="AC35" s="33">
        <v>467358.46078892204</v>
      </c>
      <c r="AD35" s="24">
        <v>17571.637518767406</v>
      </c>
      <c r="AE35" s="32">
        <v>1929.1410086079013</v>
      </c>
      <c r="AF35" s="32">
        <v>15642.496510159503</v>
      </c>
      <c r="AG35" s="33">
        <v>52536.084053013205</v>
      </c>
      <c r="AH35" s="24">
        <v>64122.166222255626</v>
      </c>
      <c r="AI35" s="32">
        <v>9518.6145882028104</v>
      </c>
      <c r="AJ35" s="32">
        <v>31066.160063754327</v>
      </c>
      <c r="AK35" s="32">
        <v>23537.391570298489</v>
      </c>
      <c r="AL35" s="24">
        <v>209916.8232846203</v>
      </c>
      <c r="AM35" s="32">
        <v>91772.249285779442</v>
      </c>
      <c r="AN35" s="32">
        <v>41952.157116753137</v>
      </c>
      <c r="AO35" s="32">
        <v>53610.489312072539</v>
      </c>
      <c r="AP35" s="32">
        <v>19018.878455427825</v>
      </c>
      <c r="AQ35" s="32">
        <v>3563.0491145873243</v>
      </c>
      <c r="AR35" s="33">
        <v>14484.925611638078</v>
      </c>
      <c r="AS35" s="24">
        <v>7680.620836484929</v>
      </c>
      <c r="AT35" s="32">
        <v>2578.6689288079774</v>
      </c>
      <c r="AU35" s="32">
        <v>1234.7405920973645</v>
      </c>
      <c r="AV35" s="32">
        <v>1533.4355695969075</v>
      </c>
      <c r="AW35" s="32">
        <v>2333.7757459826798</v>
      </c>
      <c r="AX35" s="24">
        <v>6199.1214245718438</v>
      </c>
      <c r="AY35" s="32">
        <v>3034.6586465342048</v>
      </c>
      <c r="AZ35" s="32">
        <v>1340.9593301032503</v>
      </c>
      <c r="BA35" s="32">
        <v>1823.5034479343888</v>
      </c>
      <c r="BB35" s="33">
        <v>2298.3625715626504</v>
      </c>
      <c r="BC35" s="32">
        <v>0</v>
      </c>
      <c r="BD35" s="24">
        <v>21409.436091626943</v>
      </c>
      <c r="BE35" s="32">
        <v>14840.711416467215</v>
      </c>
      <c r="BF35" s="32">
        <v>2539.6387809931389</v>
      </c>
      <c r="BG35" s="32">
        <v>2315.0951642163809</v>
      </c>
      <c r="BH35" s="32">
        <v>925.26222918777762</v>
      </c>
      <c r="BI35" s="32">
        <v>788.72850076243162</v>
      </c>
      <c r="BJ35" s="24">
        <v>17079.269139572087</v>
      </c>
      <c r="BK35" s="32">
        <v>6528.8783504785724</v>
      </c>
      <c r="BL35" s="32">
        <v>4781.1233717711139</v>
      </c>
      <c r="BM35" s="32">
        <v>780.2440715646095</v>
      </c>
      <c r="BN35" s="32">
        <v>4989.0233457577915</v>
      </c>
      <c r="BO35" s="33">
        <v>33141.82460074214</v>
      </c>
      <c r="BP35" s="33">
        <v>19263.432796078661</v>
      </c>
      <c r="BQ35" s="24">
        <v>20520.776964417888</v>
      </c>
      <c r="BR35" s="32">
        <v>13158.756382648067</v>
      </c>
      <c r="BS35" s="32">
        <v>7362.0205817698197</v>
      </c>
      <c r="BT35" s="24">
        <v>6147.3222191403684</v>
      </c>
      <c r="BU35" s="32">
        <v>3290.6368401509626</v>
      </c>
      <c r="BV35" s="32">
        <v>2856.6853789894058</v>
      </c>
      <c r="BW35" s="24">
        <v>7943.7649843487188</v>
      </c>
      <c r="BX35" s="32">
        <v>1789.4156956604795</v>
      </c>
      <c r="BY35" s="32">
        <v>1388.147642964419</v>
      </c>
      <c r="BZ35" s="32">
        <v>4766.2016457238205</v>
      </c>
      <c r="CA35" s="33">
        <v>915.82638984881783</v>
      </c>
      <c r="CB35" s="33">
        <v>0</v>
      </c>
      <c r="CC35" s="34">
        <v>508815.71495894354</v>
      </c>
      <c r="CD35" s="35">
        <v>268006.24263245059</v>
      </c>
      <c r="CE35" s="35">
        <v>122309.05123965151</v>
      </c>
      <c r="CF35" s="35">
        <v>118500.42108684144</v>
      </c>
      <c r="CG35" s="16">
        <v>0</v>
      </c>
      <c r="CH35" s="11"/>
      <c r="CI35" s="11"/>
      <c r="CJ35" s="11"/>
      <c r="CK35" s="14">
        <v>2211542.1101035522</v>
      </c>
      <c r="CL35" s="8" t="str">
        <f>IF(ROUND(SUM(CK35),1)&gt;ROUND(SUM(Tableau_B!CK35),1),"Supply &gt; Use",IF(ROUND(SUM(CK35),1)&lt;ROUND(SUM(Tableau_B!CK35),1),"Supply &lt; Use",""))</f>
        <v/>
      </c>
    </row>
    <row r="36" spans="1:90" s="22" customFormat="1" ht="26.25" customHeight="1" x14ac:dyDescent="0.25">
      <c r="A36" s="296" t="s">
        <v>155</v>
      </c>
      <c r="B36" s="239" t="s">
        <v>294</v>
      </c>
      <c r="C36" s="23">
        <v>287664.57069158921</v>
      </c>
      <c r="D36" s="24">
        <v>90.465284311483273</v>
      </c>
      <c r="E36" s="36">
        <v>0</v>
      </c>
      <c r="F36" s="36">
        <v>0</v>
      </c>
      <c r="G36" s="36">
        <v>90.465284311483273</v>
      </c>
      <c r="H36" s="37">
        <v>0</v>
      </c>
      <c r="I36" s="24">
        <v>282746.72919290478</v>
      </c>
      <c r="J36" s="36">
        <v>5913.4619510426064</v>
      </c>
      <c r="K36" s="36">
        <v>140.66872680040262</v>
      </c>
      <c r="L36" s="36">
        <v>0.40470394029864942</v>
      </c>
      <c r="M36" s="36">
        <v>2072.6505545128121</v>
      </c>
      <c r="N36" s="36">
        <v>1641.164273460261</v>
      </c>
      <c r="O36" s="36">
        <v>7.3801313196185832E-3</v>
      </c>
      <c r="P36" s="36">
        <v>261640.70331858614</v>
      </c>
      <c r="Q36" s="36">
        <v>0</v>
      </c>
      <c r="R36" s="36">
        <v>0.40261825101267024</v>
      </c>
      <c r="S36" s="36">
        <v>3885.1157768757935</v>
      </c>
      <c r="T36" s="36">
        <v>6159.8921821513031</v>
      </c>
      <c r="U36" s="36">
        <v>1.7185303198671857</v>
      </c>
      <c r="V36" s="36">
        <v>3.2979351585976924E-2</v>
      </c>
      <c r="W36" s="36">
        <v>6.2992934144437948E-2</v>
      </c>
      <c r="X36" s="36">
        <v>1.1910432715552208</v>
      </c>
      <c r="Y36" s="36">
        <v>1.5967337846210807</v>
      </c>
      <c r="Z36" s="36">
        <v>2.862930636311706</v>
      </c>
      <c r="AA36" s="36">
        <v>1283.7778758366589</v>
      </c>
      <c r="AB36" s="36">
        <v>1.0146210181062785</v>
      </c>
      <c r="AC36" s="37">
        <v>0.50704774177084577</v>
      </c>
      <c r="AD36" s="24">
        <v>0</v>
      </c>
      <c r="AE36" s="36">
        <v>0</v>
      </c>
      <c r="AF36" s="36">
        <v>0</v>
      </c>
      <c r="AG36" s="37">
        <v>3735.5526514538556</v>
      </c>
      <c r="AH36" s="24">
        <v>829.26347859618363</v>
      </c>
      <c r="AI36" s="36">
        <v>759.3120412051212</v>
      </c>
      <c r="AJ36" s="36">
        <v>69.951437391062385</v>
      </c>
      <c r="AK36" s="36">
        <v>0</v>
      </c>
      <c r="AL36" s="24">
        <v>0</v>
      </c>
      <c r="AM36" s="36">
        <v>0</v>
      </c>
      <c r="AN36" s="36">
        <v>0</v>
      </c>
      <c r="AO36" s="36">
        <v>0</v>
      </c>
      <c r="AP36" s="36">
        <v>0</v>
      </c>
      <c r="AQ36" s="36">
        <v>0</v>
      </c>
      <c r="AR36" s="37">
        <v>0</v>
      </c>
      <c r="AS36" s="24">
        <v>110.57949691679241</v>
      </c>
      <c r="AT36" s="36">
        <v>1.2095853332432822</v>
      </c>
      <c r="AU36" s="36">
        <v>0</v>
      </c>
      <c r="AV36" s="36">
        <v>0</v>
      </c>
      <c r="AW36" s="36">
        <v>109.36991158354913</v>
      </c>
      <c r="AX36" s="24">
        <v>0</v>
      </c>
      <c r="AY36" s="36">
        <v>0</v>
      </c>
      <c r="AZ36" s="36">
        <v>0</v>
      </c>
      <c r="BA36" s="36">
        <v>0</v>
      </c>
      <c r="BB36" s="37">
        <v>41.106355490912343</v>
      </c>
      <c r="BC36" s="36">
        <v>0</v>
      </c>
      <c r="BD36" s="24">
        <v>66.063596838805054</v>
      </c>
      <c r="BE36" s="36">
        <v>48.826296041189522</v>
      </c>
      <c r="BF36" s="36">
        <v>1.7417114480046711</v>
      </c>
      <c r="BG36" s="36">
        <v>15.49558934961086</v>
      </c>
      <c r="BH36" s="36">
        <v>0</v>
      </c>
      <c r="BI36" s="36">
        <v>0</v>
      </c>
      <c r="BJ36" s="24">
        <v>44.303587334552788</v>
      </c>
      <c r="BK36" s="36">
        <v>8.0453724403549618</v>
      </c>
      <c r="BL36" s="36">
        <v>0</v>
      </c>
      <c r="BM36" s="36">
        <v>0</v>
      </c>
      <c r="BN36" s="36">
        <v>36.258214894197828</v>
      </c>
      <c r="BO36" s="37">
        <v>0</v>
      </c>
      <c r="BP36" s="37">
        <v>0</v>
      </c>
      <c r="BQ36" s="24">
        <v>0</v>
      </c>
      <c r="BR36" s="36">
        <v>0</v>
      </c>
      <c r="BS36" s="36">
        <v>0</v>
      </c>
      <c r="BT36" s="24">
        <v>0</v>
      </c>
      <c r="BU36" s="36">
        <v>0</v>
      </c>
      <c r="BV36" s="36">
        <v>0</v>
      </c>
      <c r="BW36" s="24">
        <v>0</v>
      </c>
      <c r="BX36" s="36">
        <v>0</v>
      </c>
      <c r="BY36" s="36">
        <v>0</v>
      </c>
      <c r="BZ36" s="36">
        <v>0</v>
      </c>
      <c r="CA36" s="37">
        <v>0</v>
      </c>
      <c r="CB36" s="37">
        <v>0</v>
      </c>
      <c r="CC36" s="34">
        <v>0</v>
      </c>
      <c r="CD36" s="36">
        <v>0</v>
      </c>
      <c r="CE36" s="38">
        <v>0</v>
      </c>
      <c r="CF36" s="38">
        <v>0</v>
      </c>
      <c r="CG36" s="16">
        <v>0</v>
      </c>
      <c r="CH36" s="11"/>
      <c r="CI36" s="11"/>
      <c r="CJ36" s="11"/>
      <c r="CK36" s="14">
        <v>287664.57069158921</v>
      </c>
      <c r="CL36" s="8" t="str">
        <f>IF(ROUND(SUM(CK36),1)&gt;ROUND(SUM(Tableau_B!CK36),1),"Supply &gt; Use",IF(ROUND(SUM(CK36),1)&lt;ROUND(SUM(Tableau_B!CK36),1),"Supply &lt; Use",""))</f>
        <v/>
      </c>
    </row>
    <row r="37" spans="1:90" s="22" customFormat="1" ht="26.25" customHeight="1" thickBot="1" x14ac:dyDescent="0.3">
      <c r="A37" s="297" t="s">
        <v>0</v>
      </c>
      <c r="B37" s="219" t="s">
        <v>121</v>
      </c>
      <c r="C37" s="39"/>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8"/>
    </row>
    <row r="38" spans="1:90" s="22" customFormat="1" ht="26.25" customHeight="1" thickTop="1" thickBot="1" x14ac:dyDescent="0.3">
      <c r="A38" s="298" t="s">
        <v>156</v>
      </c>
      <c r="B38" s="231" t="s">
        <v>281</v>
      </c>
      <c r="C38" s="41">
        <v>4070260.9921776848</v>
      </c>
      <c r="D38" s="41">
        <v>69046.41321136539</v>
      </c>
      <c r="E38" s="41">
        <v>30679.699733806039</v>
      </c>
      <c r="F38" s="41">
        <v>35458.656125169393</v>
      </c>
      <c r="G38" s="41">
        <v>2908.0573523899661</v>
      </c>
      <c r="H38" s="41">
        <v>12320.168173536744</v>
      </c>
      <c r="I38" s="41">
        <v>2689936.4311110531</v>
      </c>
      <c r="J38" s="41">
        <v>59911.878384836062</v>
      </c>
      <c r="K38" s="41">
        <v>9897.6805958514342</v>
      </c>
      <c r="L38" s="41">
        <v>3282.5589058489368</v>
      </c>
      <c r="M38" s="41">
        <v>19583.672428468948</v>
      </c>
      <c r="N38" s="41">
        <v>11859.971037789201</v>
      </c>
      <c r="O38" s="41">
        <v>1721507.6043141116</v>
      </c>
      <c r="P38" s="41">
        <v>470648.67333379399</v>
      </c>
      <c r="Q38" s="41">
        <v>7300.7729087206953</v>
      </c>
      <c r="R38" s="41">
        <v>4805.4796103520066</v>
      </c>
      <c r="S38" s="41">
        <v>79523.318660789388</v>
      </c>
      <c r="T38" s="41">
        <v>268723.4946391937</v>
      </c>
      <c r="U38" s="41">
        <v>7867.2685203559422</v>
      </c>
      <c r="V38" s="41">
        <v>2686.5089504851999</v>
      </c>
      <c r="W38" s="41">
        <v>2513.2413067561301</v>
      </c>
      <c r="X38" s="41">
        <v>6020.3706918026437</v>
      </c>
      <c r="Y38" s="41">
        <v>5072.5644465329906</v>
      </c>
      <c r="Z38" s="41">
        <v>1082.1134318953577</v>
      </c>
      <c r="AA38" s="41">
        <v>6277.3092715940311</v>
      </c>
      <c r="AB38" s="41">
        <v>1371.9496718748267</v>
      </c>
      <c r="AC38" s="41">
        <v>785215.90775529342</v>
      </c>
      <c r="AD38" s="41">
        <v>25152.555664911932</v>
      </c>
      <c r="AE38" s="41">
        <v>1929.3824557297078</v>
      </c>
      <c r="AF38" s="41">
        <v>23223.173209182223</v>
      </c>
      <c r="AG38" s="41">
        <v>56271.636704467062</v>
      </c>
      <c r="AH38" s="41">
        <v>64960.063341809408</v>
      </c>
      <c r="AI38" s="41">
        <v>10277.926629407932</v>
      </c>
      <c r="AJ38" s="41">
        <v>31144.745142102987</v>
      </c>
      <c r="AK38" s="41">
        <v>23537.391570298489</v>
      </c>
      <c r="AL38" s="41">
        <v>209916.8232846203</v>
      </c>
      <c r="AM38" s="41">
        <v>91772.249285779442</v>
      </c>
      <c r="AN38" s="41">
        <v>41952.157116753137</v>
      </c>
      <c r="AO38" s="41">
        <v>53610.489312072539</v>
      </c>
      <c r="AP38" s="41">
        <v>19018.878455427825</v>
      </c>
      <c r="AQ38" s="41">
        <v>3563.0491145873243</v>
      </c>
      <c r="AR38" s="41">
        <v>14486.160601463962</v>
      </c>
      <c r="AS38" s="41">
        <v>7791.7081125911282</v>
      </c>
      <c r="AT38" s="41">
        <v>2579.8785141412209</v>
      </c>
      <c r="AU38" s="41">
        <v>1235.2483712867709</v>
      </c>
      <c r="AV38" s="41">
        <v>1533.4355695969075</v>
      </c>
      <c r="AW38" s="41">
        <v>2443.1456575662291</v>
      </c>
      <c r="AX38" s="41">
        <v>6199.1214245718438</v>
      </c>
      <c r="AY38" s="41">
        <v>3034.6586465342048</v>
      </c>
      <c r="AZ38" s="41">
        <v>1340.9593301032503</v>
      </c>
      <c r="BA38" s="41">
        <v>1823.5034479343888</v>
      </c>
      <c r="BB38" s="41">
        <v>2339.4689270535628</v>
      </c>
      <c r="BC38" s="41">
        <v>0</v>
      </c>
      <c r="BD38" s="41">
        <v>21475.499688465748</v>
      </c>
      <c r="BE38" s="41">
        <v>14889.537712508405</v>
      </c>
      <c r="BF38" s="41">
        <v>2541.3804924411434</v>
      </c>
      <c r="BG38" s="41">
        <v>2330.5907535659917</v>
      </c>
      <c r="BH38" s="41">
        <v>925.26222918777762</v>
      </c>
      <c r="BI38" s="41">
        <v>788.72850076243162</v>
      </c>
      <c r="BJ38" s="41">
        <v>17123.572726906641</v>
      </c>
      <c r="BK38" s="41">
        <v>6536.9237229189275</v>
      </c>
      <c r="BL38" s="41">
        <v>4781.1233717711139</v>
      </c>
      <c r="BM38" s="41">
        <v>780.2440715646095</v>
      </c>
      <c r="BN38" s="41">
        <v>5025.2815606519889</v>
      </c>
      <c r="BO38" s="41">
        <v>33183.837779894566</v>
      </c>
      <c r="BP38" s="41">
        <v>19265.417489058862</v>
      </c>
      <c r="BQ38" s="41">
        <v>20560.891315614677</v>
      </c>
      <c r="BR38" s="41">
        <v>13198.870733844857</v>
      </c>
      <c r="BS38" s="41">
        <v>7362.0205817698197</v>
      </c>
      <c r="BT38" s="41">
        <v>6149.6150847937442</v>
      </c>
      <c r="BU38" s="41">
        <v>3291.7473935598255</v>
      </c>
      <c r="BV38" s="41">
        <v>2857.8676912339183</v>
      </c>
      <c r="BW38" s="41">
        <v>7948.553332327966</v>
      </c>
      <c r="BX38" s="41">
        <v>1790.1104195125095</v>
      </c>
      <c r="BY38" s="41">
        <v>1388.147642964419</v>
      </c>
      <c r="BZ38" s="41">
        <v>4770.295269851038</v>
      </c>
      <c r="CA38" s="41">
        <v>917.14644788383669</v>
      </c>
      <c r="CB38" s="41">
        <v>0</v>
      </c>
      <c r="CC38" s="41">
        <v>508815.71495894354</v>
      </c>
      <c r="CD38" s="41">
        <v>268006.24263245059</v>
      </c>
      <c r="CE38" s="41">
        <v>122309.05123965151</v>
      </c>
      <c r="CF38" s="41">
        <v>118500.42108684144</v>
      </c>
      <c r="CG38" s="41">
        <v>36575.490862771869</v>
      </c>
      <c r="CH38" s="42"/>
      <c r="CI38" s="41">
        <v>3957369.2591458801</v>
      </c>
      <c r="CJ38" s="41">
        <v>39759.532829481599</v>
      </c>
      <c r="CK38" s="41">
        <v>8612780.9899747614</v>
      </c>
      <c r="CL38" s="8" t="str">
        <f>IF(ROUND(SUM(CK38),1)&gt;ROUND(SUM(Tableau_B!CK38),1),"Supply &gt; Use",IF(ROUND(SUM(CK38),1)&lt;ROUND(SUM(Tableau_B!CK38),1),"Supply &lt; Use",""))</f>
        <v/>
      </c>
    </row>
    <row r="39" spans="1:90" s="22" customFormat="1" ht="26.25" customHeight="1" thickTop="1" x14ac:dyDescent="0.25">
      <c r="A39" s="299"/>
      <c r="CK39" s="43"/>
      <c r="CL39" s="45"/>
    </row>
  </sheetData>
  <dataConsolidate/>
  <conditionalFormatting sqref="CL3:CL38">
    <cfRule type="containsText" dxfId="13" priority="1" stopIfTrue="1" operator="containsText" text="Supply &lt; Use">
      <formula>NOT(ISERROR(SEARCH("Supply &lt; Use",CL3)))</formula>
    </cfRule>
    <cfRule type="containsText" dxfId="12" priority="2" stopIfTrue="1" operator="containsText" text="Supply &gt; Use">
      <formula>NOT(ISERROR(SEARCH("Supply &gt; Use",CL3)))</formula>
    </cfRule>
  </conditionalFormatting>
  <dataValidations count="2">
    <dataValidation type="custom" allowBlank="1" showInputMessage="1" showErrorMessage="1" errorTitle="Wrong data input" error="Data entry is limited to numeric values._x000d__x000a_: symbol can be used for not available data." sqref="CK38 CG38 CG32:CG36 CK3:CK36" xr:uid="{4D843EEE-15B7-4C0F-BDF3-818E7E0ACE21}">
      <formula1>OR(ISNUMBER(CG3),CG3=":")</formula1>
    </dataValidation>
    <dataValidation type="custom" allowBlank="1" showInputMessage="1" showErrorMessage="1" errorTitle="Wrong data input" error="Data entry is limited to positive values or zero._x000d__x000a_: symbol can be used for not available data." sqref="CI38:CJ38 C38:CF38 C35:CF36 CC32:CF32 CI11:CI34 C11:CB32 CJ3:CJ10 D10 E9 F8 G7 H6" xr:uid="{B17FB7FF-9AF6-4338-8D02-74E58D09676D}">
      <formula1>OR(AND(ISNUMBER(C3),C3&gt;=0),C3=":")</formula1>
    </dataValidation>
  </dataValidations>
  <pageMargins left="0.39370078740157483" right="0.19685039370078741" top="0.19685039370078741" bottom="0.19685039370078741" header="0.31496062992125984" footer="0.31496062992125984"/>
  <pageSetup paperSize="9" scale="41" fitToWidth="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63A0-D82F-45E3-BBE1-0FF710D42647}">
  <sheetPr codeName="TAB_B">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296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39759.532829481592</v>
      </c>
      <c r="D3" s="326">
        <v>35239.447723029312</v>
      </c>
      <c r="E3" s="326">
        <v>3773.0457108576516</v>
      </c>
      <c r="F3" s="326">
        <v>31466.402012171664</v>
      </c>
      <c r="G3" s="326">
        <v>0</v>
      </c>
      <c r="H3" s="326">
        <v>15.008952749999997</v>
      </c>
      <c r="I3" s="326">
        <v>2457.91374114993</v>
      </c>
      <c r="J3" s="326">
        <v>0</v>
      </c>
      <c r="K3" s="326">
        <v>0</v>
      </c>
      <c r="L3" s="326">
        <v>0</v>
      </c>
      <c r="M3" s="326">
        <v>0</v>
      </c>
      <c r="N3" s="326">
        <v>0</v>
      </c>
      <c r="O3" s="326">
        <v>0</v>
      </c>
      <c r="P3" s="326">
        <v>2457.91374114993</v>
      </c>
      <c r="Q3" s="326">
        <v>0</v>
      </c>
      <c r="R3" s="326">
        <v>0</v>
      </c>
      <c r="S3" s="326">
        <v>0</v>
      </c>
      <c r="T3" s="326">
        <v>0</v>
      </c>
      <c r="U3" s="326">
        <v>0</v>
      </c>
      <c r="V3" s="326">
        <v>0</v>
      </c>
      <c r="W3" s="326">
        <v>0</v>
      </c>
      <c r="X3" s="326">
        <v>0</v>
      </c>
      <c r="Y3" s="326">
        <v>0</v>
      </c>
      <c r="Z3" s="326">
        <v>0</v>
      </c>
      <c r="AA3" s="326">
        <v>0</v>
      </c>
      <c r="AB3" s="326">
        <v>0</v>
      </c>
      <c r="AC3" s="326">
        <v>2047.1624125523467</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v>0</v>
      </c>
      <c r="CI3" s="327"/>
      <c r="CJ3" s="327"/>
      <c r="CK3" s="326">
        <v>39759.532829481592</v>
      </c>
      <c r="CL3" s="144" t="str">
        <f>IF(ROUND(SUM(CK3),1)&gt;ROUND(SUM(Tableau_A!CK3),1),"Supply &lt; Use",IF(ROUND(SUM(CK3),1)&lt;ROUND(SUM(Tableau_A!CK3),1),"Supply &gt; Use",""))</f>
        <v/>
      </c>
    </row>
    <row r="4" spans="1:90" s="152" customFormat="1" ht="26.25" customHeight="1" x14ac:dyDescent="0.25">
      <c r="A4" s="292" t="s">
        <v>123</v>
      </c>
      <c r="B4" s="213" t="s">
        <v>88</v>
      </c>
      <c r="C4" s="146">
        <v>15.008952749999997</v>
      </c>
      <c r="D4" s="147">
        <v>0</v>
      </c>
      <c r="E4" s="148">
        <v>0</v>
      </c>
      <c r="F4" s="148">
        <v>0</v>
      </c>
      <c r="G4" s="148">
        <v>0</v>
      </c>
      <c r="H4" s="147">
        <v>15.008952749999997</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v>0</v>
      </c>
      <c r="CI4" s="149"/>
      <c r="CJ4" s="149"/>
      <c r="CK4" s="151">
        <v>15.008952749999997</v>
      </c>
      <c r="CL4" s="144" t="str">
        <f>IF(ROUND(SUM(CK4),1)&gt;ROUND(SUM(Tableau_A!CK4),1),"Supply &lt; Use",IF(ROUND(SUM(CK4),1)&lt;ROUND(SUM(Tableau_A!CK4),1),"Supply &gt; Use",""))</f>
        <v/>
      </c>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v>0</v>
      </c>
      <c r="CI5" s="149"/>
      <c r="CJ5" s="149"/>
      <c r="CK5" s="151">
        <v>0</v>
      </c>
      <c r="CL5" s="144" t="str">
        <f>IF(ROUND(SUM(CK5),1)&gt;ROUND(SUM(Tableau_A!CK5),1),"Supply &lt; Use",IF(ROUND(SUM(CK5),1)&lt;ROUND(SUM(Tableau_A!CK5),1),"Supply &gt; Use",""))</f>
        <v/>
      </c>
    </row>
    <row r="6" spans="1:90" s="152" customFormat="1" ht="26.25" customHeight="1" x14ac:dyDescent="0.25">
      <c r="A6" s="293" t="s">
        <v>125</v>
      </c>
      <c r="B6" s="213" t="s">
        <v>90</v>
      </c>
      <c r="C6" s="146">
        <v>1473.145038808723</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1473.145038808723</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v>0</v>
      </c>
      <c r="CI6" s="149"/>
      <c r="CJ6" s="149"/>
      <c r="CK6" s="151">
        <v>1473.145038808723</v>
      </c>
      <c r="CL6" s="144" t="str">
        <f>IF(ROUND(SUM(CK6),1)&gt;ROUND(SUM(Tableau_A!CK6),1),"Supply &lt; Use",IF(ROUND(SUM(CK6),1)&lt;ROUND(SUM(Tableau_A!CK6),1),"Supply &gt; Use",""))</f>
        <v/>
      </c>
    </row>
    <row r="7" spans="1:90" s="152" customFormat="1" ht="26.25" customHeight="1" x14ac:dyDescent="0.25">
      <c r="A7" s="293" t="s">
        <v>126</v>
      </c>
      <c r="B7" s="213" t="s">
        <v>91</v>
      </c>
      <c r="C7" s="146">
        <v>23.542741550700157</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23.542741550700157</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v>0</v>
      </c>
      <c r="CI7" s="149"/>
      <c r="CJ7" s="149"/>
      <c r="CK7" s="151">
        <v>23.542741550700157</v>
      </c>
      <c r="CL7" s="144" t="str">
        <f>IF(ROUND(SUM(CK7),1)&gt;ROUND(SUM(Tableau_A!CK7),1),"Supply &lt; Use",IF(ROUND(SUM(CK7),1)&lt;ROUND(SUM(Tableau_A!CK7),1),"Supply &gt; Use",""))</f>
        <v/>
      </c>
    </row>
    <row r="8" spans="1:90" s="152" customFormat="1" ht="26.25" customHeight="1" x14ac:dyDescent="0.25">
      <c r="A8" s="293" t="s">
        <v>127</v>
      </c>
      <c r="B8" s="213" t="s">
        <v>92</v>
      </c>
      <c r="C8" s="146">
        <v>482.54585276692501</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482.54585276692501</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v>0</v>
      </c>
      <c r="CI8" s="149"/>
      <c r="CJ8" s="149"/>
      <c r="CK8" s="151">
        <v>482.54585276692501</v>
      </c>
      <c r="CL8" s="144" t="str">
        <f>IF(ROUND(SUM(CK8),1)&gt;ROUND(SUM(Tableau_A!CK8),1),"Supply &lt; Use",IF(ROUND(SUM(CK8),1)&lt;ROUND(SUM(Tableau_A!CK8),1),"Supply &gt; Use",""))</f>
        <v/>
      </c>
    </row>
    <row r="9" spans="1:90" s="152" customFormat="1" ht="26.25" customHeight="1" x14ac:dyDescent="0.25">
      <c r="A9" s="293" t="s">
        <v>128</v>
      </c>
      <c r="B9" s="213" t="s">
        <v>93</v>
      </c>
      <c r="C9" s="146">
        <v>37697.361464179245</v>
      </c>
      <c r="D9" s="147">
        <v>35239.447723029312</v>
      </c>
      <c r="E9" s="148">
        <v>3773.0457108576516</v>
      </c>
      <c r="F9" s="148">
        <v>31466.402012171664</v>
      </c>
      <c r="G9" s="148">
        <v>0</v>
      </c>
      <c r="H9" s="147">
        <v>0</v>
      </c>
      <c r="I9" s="147">
        <v>2457.91374114993</v>
      </c>
      <c r="J9" s="148">
        <v>0</v>
      </c>
      <c r="K9" s="148">
        <v>0</v>
      </c>
      <c r="L9" s="148">
        <v>0</v>
      </c>
      <c r="M9" s="148">
        <v>0</v>
      </c>
      <c r="N9" s="148">
        <v>0</v>
      </c>
      <c r="O9" s="148">
        <v>0</v>
      </c>
      <c r="P9" s="148">
        <v>2457.91374114993</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v>0</v>
      </c>
      <c r="CI9" s="149"/>
      <c r="CJ9" s="149"/>
      <c r="CK9" s="151">
        <v>37697.361464179245</v>
      </c>
      <c r="CL9" s="144" t="str">
        <f>IF(ROUND(SUM(CK9),1)&gt;ROUND(SUM(Tableau_A!CK9),1),"Supply &lt; Use",IF(ROUND(SUM(CK9),1)&lt;ROUND(SUM(Tableau_A!CK9),1),"Supply &gt; Use",""))</f>
        <v/>
      </c>
    </row>
    <row r="10" spans="1:90" s="152" customFormat="1" ht="26.25" customHeight="1" x14ac:dyDescent="0.25">
      <c r="A10" s="293" t="s">
        <v>129</v>
      </c>
      <c r="B10" s="214" t="s">
        <v>94</v>
      </c>
      <c r="C10" s="146">
        <v>67.928779425998528</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67.928779425998528</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v>0</v>
      </c>
      <c r="CI10" s="149"/>
      <c r="CJ10" s="149"/>
      <c r="CK10" s="151">
        <v>67.928779425998528</v>
      </c>
      <c r="CL10" s="144" t="str">
        <f>IF(ROUND(SUM(CK10),1)&gt;ROUND(SUM(Tableau_A!CK10),1),"Supply &lt; Use",IF(ROUND(SUM(CK10),1)&lt;ROUND(SUM(Tableau_A!CK10),1),"Supply &gt; Use",""))</f>
        <v/>
      </c>
    </row>
    <row r="11" spans="1:90" s="157" customFormat="1" ht="26.25" customHeight="1" x14ac:dyDescent="0.25">
      <c r="A11" s="291" t="s">
        <v>130</v>
      </c>
      <c r="B11" s="212" t="s">
        <v>95</v>
      </c>
      <c r="C11" s="154">
        <v>3989248.6386607555</v>
      </c>
      <c r="D11" s="155">
        <v>33806.965488336078</v>
      </c>
      <c r="E11" s="155">
        <v>26906.654022948387</v>
      </c>
      <c r="F11" s="155">
        <v>3992.2541129977294</v>
      </c>
      <c r="G11" s="155">
        <v>2908.0573523899661</v>
      </c>
      <c r="H11" s="155">
        <v>11355.226676959595</v>
      </c>
      <c r="I11" s="155">
        <v>2679733.7127120565</v>
      </c>
      <c r="J11" s="155">
        <v>59706.567384836068</v>
      </c>
      <c r="K11" s="155">
        <v>9897.6805958514342</v>
      </c>
      <c r="L11" s="155">
        <v>3282.5589058489372</v>
      </c>
      <c r="M11" s="155">
        <v>19493.77940146895</v>
      </c>
      <c r="N11" s="155">
        <v>11859.971037789201</v>
      </c>
      <c r="O11" s="155">
        <v>1719743.4263282381</v>
      </c>
      <c r="P11" s="155">
        <v>467849.72661092383</v>
      </c>
      <c r="Q11" s="155">
        <v>7255.8666104409031</v>
      </c>
      <c r="R11" s="155">
        <v>4805.4796103520057</v>
      </c>
      <c r="S11" s="155">
        <v>74223.850295816534</v>
      </c>
      <c r="T11" s="155">
        <v>268723.49463919364</v>
      </c>
      <c r="U11" s="155">
        <v>7867.2600900178977</v>
      </c>
      <c r="V11" s="155">
        <v>2686.5089504851999</v>
      </c>
      <c r="W11" s="155">
        <v>2513.2413067561301</v>
      </c>
      <c r="X11" s="155">
        <v>6020.3648490791911</v>
      </c>
      <c r="Y11" s="155">
        <v>5072.5644465329906</v>
      </c>
      <c r="Z11" s="155">
        <v>1082.1134318953577</v>
      </c>
      <c r="AA11" s="155">
        <v>6277.3092715940302</v>
      </c>
      <c r="AB11" s="155">
        <v>1371.9489449363241</v>
      </c>
      <c r="AC11" s="155">
        <v>764770.59854581731</v>
      </c>
      <c r="AD11" s="155">
        <v>10992.618976062502</v>
      </c>
      <c r="AE11" s="155">
        <v>1929.3824557297078</v>
      </c>
      <c r="AF11" s="155">
        <v>9063.2365203327972</v>
      </c>
      <c r="AG11" s="155">
        <v>56271.636704467062</v>
      </c>
      <c r="AH11" s="155">
        <v>64960.063341809422</v>
      </c>
      <c r="AI11" s="155">
        <v>10277.926629407932</v>
      </c>
      <c r="AJ11" s="155">
        <v>31144.745142102987</v>
      </c>
      <c r="AK11" s="155">
        <v>23537.391570298489</v>
      </c>
      <c r="AL11" s="155">
        <v>209916.82328462022</v>
      </c>
      <c r="AM11" s="155">
        <v>91772.249285779442</v>
      </c>
      <c r="AN11" s="155">
        <v>41952.157116753137</v>
      </c>
      <c r="AO11" s="155">
        <v>53610.489312072539</v>
      </c>
      <c r="AP11" s="155">
        <v>19018.878455427825</v>
      </c>
      <c r="AQ11" s="155">
        <v>3563.0491145873243</v>
      </c>
      <c r="AR11" s="155">
        <v>14486.16060146396</v>
      </c>
      <c r="AS11" s="155">
        <v>7791.7081125911291</v>
      </c>
      <c r="AT11" s="155">
        <v>2579.8785141412209</v>
      </c>
      <c r="AU11" s="155">
        <v>1235.2483712867706</v>
      </c>
      <c r="AV11" s="155">
        <v>1533.4355695969075</v>
      </c>
      <c r="AW11" s="155">
        <v>2443.1456575662291</v>
      </c>
      <c r="AX11" s="155">
        <v>6199.1214245718438</v>
      </c>
      <c r="AY11" s="155">
        <v>3034.6586465342048</v>
      </c>
      <c r="AZ11" s="155">
        <v>1340.9593301032503</v>
      </c>
      <c r="BA11" s="155">
        <v>1823.5034479343888</v>
      </c>
      <c r="BB11" s="155">
        <v>2339.4689270535628</v>
      </c>
      <c r="BC11" s="155">
        <v>0</v>
      </c>
      <c r="BD11" s="155">
        <v>21475.499688465748</v>
      </c>
      <c r="BE11" s="155">
        <v>14889.537712508405</v>
      </c>
      <c r="BF11" s="155">
        <v>2541.3804924411434</v>
      </c>
      <c r="BG11" s="155">
        <v>2330.5907535659917</v>
      </c>
      <c r="BH11" s="155">
        <v>925.26222918777762</v>
      </c>
      <c r="BI11" s="155">
        <v>788.72850076243162</v>
      </c>
      <c r="BJ11" s="155">
        <v>17123.572726906645</v>
      </c>
      <c r="BK11" s="155">
        <v>6536.9237229189275</v>
      </c>
      <c r="BL11" s="155">
        <v>4781.1233717711139</v>
      </c>
      <c r="BM11" s="155">
        <v>780.2440715646095</v>
      </c>
      <c r="BN11" s="155">
        <v>5025.2815606519889</v>
      </c>
      <c r="BO11" s="155">
        <v>33183.837779894558</v>
      </c>
      <c r="BP11" s="155">
        <v>19265.417489058862</v>
      </c>
      <c r="BQ11" s="155">
        <v>20560.891315614681</v>
      </c>
      <c r="BR11" s="155">
        <v>13198.870733844857</v>
      </c>
      <c r="BS11" s="155">
        <v>7362.0205817698197</v>
      </c>
      <c r="BT11" s="155">
        <v>6149.6150847937433</v>
      </c>
      <c r="BU11" s="155">
        <v>3291.7473935598255</v>
      </c>
      <c r="BV11" s="155">
        <v>2857.8676912339183</v>
      </c>
      <c r="BW11" s="155">
        <v>7948.553332327966</v>
      </c>
      <c r="BX11" s="155">
        <v>1790.1104195125092</v>
      </c>
      <c r="BY11" s="155">
        <v>1388.147642964419</v>
      </c>
      <c r="BZ11" s="155">
        <v>4770.295269851038</v>
      </c>
      <c r="CA11" s="155">
        <v>917.14644788383669</v>
      </c>
      <c r="CB11" s="155">
        <v>0</v>
      </c>
      <c r="CC11" s="155">
        <v>508815.7149589436</v>
      </c>
      <c r="CD11" s="155">
        <v>268006.24263245059</v>
      </c>
      <c r="CE11" s="155">
        <v>122309.05123965151</v>
      </c>
      <c r="CF11" s="155">
        <v>118500.42108684144</v>
      </c>
      <c r="CG11" s="155">
        <v>-38062.845547160461</v>
      </c>
      <c r="CH11" s="155">
        <v>-358.18769938233129</v>
      </c>
      <c r="CI11" s="155">
        <v>1572511.6680000001</v>
      </c>
      <c r="CJ11" s="156"/>
      <c r="CK11" s="154">
        <v>6032154.9883731548</v>
      </c>
      <c r="CL11" s="144" t="str">
        <f>IF(ROUND(SUM(CK11),1)&gt;ROUND(SUM(Tableau_A!CK11),1),"Supply &lt; Use",IF(ROUND(SUM(CK11),1)&lt;ROUND(SUM(Tableau_A!CK11),1),"Supply &gt; Use",""))</f>
        <v/>
      </c>
    </row>
    <row r="12" spans="1:90" s="157" customFormat="1" ht="26.25" customHeight="1" x14ac:dyDescent="0.25">
      <c r="A12" s="292" t="s">
        <v>131</v>
      </c>
      <c r="B12" s="215" t="s">
        <v>96</v>
      </c>
      <c r="C12" s="146">
        <v>187920.32618986955</v>
      </c>
      <c r="D12" s="147">
        <v>1561.7944817290925</v>
      </c>
      <c r="E12" s="148">
        <v>1561.7944817290925</v>
      </c>
      <c r="F12" s="148">
        <v>0</v>
      </c>
      <c r="G12" s="148">
        <v>0</v>
      </c>
      <c r="H12" s="147">
        <v>1732.9947698877797</v>
      </c>
      <c r="I12" s="147">
        <v>132796.85223653994</v>
      </c>
      <c r="J12" s="148">
        <v>1326.3551890000001</v>
      </c>
      <c r="K12" s="148">
        <v>0</v>
      </c>
      <c r="L12" s="148">
        <v>3.2909592846536613E-2</v>
      </c>
      <c r="M12" s="148">
        <v>580.06742518016108</v>
      </c>
      <c r="N12" s="148">
        <v>696.40557481983888</v>
      </c>
      <c r="O12" s="148">
        <v>29076.189000000002</v>
      </c>
      <c r="P12" s="148">
        <v>74.438407999999995</v>
      </c>
      <c r="Q12" s="148">
        <v>0</v>
      </c>
      <c r="R12" s="148">
        <v>7.1722975706711711E-2</v>
      </c>
      <c r="S12" s="148">
        <v>7490.5714049701655</v>
      </c>
      <c r="T12" s="148">
        <v>93552.589391000016</v>
      </c>
      <c r="U12" s="148">
        <v>3.2934520626432394E-2</v>
      </c>
      <c r="V12" s="148">
        <v>0</v>
      </c>
      <c r="W12" s="148">
        <v>0</v>
      </c>
      <c r="X12" s="148">
        <v>2.2825572956455313E-2</v>
      </c>
      <c r="Y12" s="148">
        <v>0</v>
      </c>
      <c r="Z12" s="148">
        <v>0</v>
      </c>
      <c r="AA12" s="148">
        <v>7.261100119627803E-2</v>
      </c>
      <c r="AB12" s="148">
        <v>2.8399064171123001E-3</v>
      </c>
      <c r="AC12" s="147">
        <v>51800.629226999998</v>
      </c>
      <c r="AD12" s="147">
        <v>0.54493920736894597</v>
      </c>
      <c r="AE12" s="148">
        <v>5.8724847878170963E-2</v>
      </c>
      <c r="AF12" s="148">
        <v>0.48621435949077496</v>
      </c>
      <c r="AG12" s="147">
        <v>0.57681643025047358</v>
      </c>
      <c r="AH12" s="147">
        <v>15.013723663881214</v>
      </c>
      <c r="AI12" s="148">
        <v>2.0158114202375716</v>
      </c>
      <c r="AJ12" s="148">
        <v>3.4256964336785787</v>
      </c>
      <c r="AK12" s="148">
        <v>9.5722158099650638</v>
      </c>
      <c r="AL12" s="147">
        <v>4.2712081258878071E-2</v>
      </c>
      <c r="AM12" s="148">
        <v>3.5089014159474012E-2</v>
      </c>
      <c r="AN12" s="148">
        <v>4.4894862920492965E-4</v>
      </c>
      <c r="AO12" s="148">
        <v>6.7611008309103392E-5</v>
      </c>
      <c r="AP12" s="148">
        <v>2.0888214426914931E-3</v>
      </c>
      <c r="AQ12" s="148">
        <v>5.0176860191985355E-3</v>
      </c>
      <c r="AR12" s="147">
        <v>5.295306876676424</v>
      </c>
      <c r="AS12" s="147">
        <v>7.5829328069703869E-2</v>
      </c>
      <c r="AT12" s="148">
        <v>0</v>
      </c>
      <c r="AU12" s="148">
        <v>7.1826582952016771E-2</v>
      </c>
      <c r="AV12" s="148">
        <v>3.9337751984496374E-3</v>
      </c>
      <c r="AW12" s="148">
        <v>6.8969919237466307E-5</v>
      </c>
      <c r="AX12" s="147">
        <v>1.5551617868955498E-3</v>
      </c>
      <c r="AY12" s="148">
        <v>5.6120554982153764E-4</v>
      </c>
      <c r="AZ12" s="148">
        <v>1.8000328623326588E-4</v>
      </c>
      <c r="BA12" s="148">
        <v>8.1395295084074626E-4</v>
      </c>
      <c r="BB12" s="147">
        <v>1.1355151834596567E-3</v>
      </c>
      <c r="BC12" s="148">
        <v>0</v>
      </c>
      <c r="BD12" s="147">
        <v>0.28240592597830128</v>
      </c>
      <c r="BE12" s="148">
        <v>2.318405167533813E-2</v>
      </c>
      <c r="BF12" s="148">
        <v>7.3868226404798698E-4</v>
      </c>
      <c r="BG12" s="148">
        <v>0.2569558160349249</v>
      </c>
      <c r="BH12" s="148">
        <v>1.6805663053354495E-4</v>
      </c>
      <c r="BI12" s="148">
        <v>1.3593193734567307E-3</v>
      </c>
      <c r="BJ12" s="147">
        <v>1.4953974265465382E-3</v>
      </c>
      <c r="BK12" s="148">
        <v>5.3861834123198841E-5</v>
      </c>
      <c r="BL12" s="148">
        <v>3.5874652505039369E-4</v>
      </c>
      <c r="BM12" s="148">
        <v>1.317511731468476E-4</v>
      </c>
      <c r="BN12" s="148">
        <v>9.5103789422609807E-4</v>
      </c>
      <c r="BO12" s="147">
        <v>1.5789360484566868E-2</v>
      </c>
      <c r="BP12" s="147">
        <v>4.4594816489534637</v>
      </c>
      <c r="BQ12" s="147">
        <v>0.72433817164384262</v>
      </c>
      <c r="BR12" s="148">
        <v>0.30332830157392848</v>
      </c>
      <c r="BS12" s="148">
        <v>0.42100987006991419</v>
      </c>
      <c r="BT12" s="147">
        <v>0.49502996142827643</v>
      </c>
      <c r="BU12" s="148">
        <v>0.27998177411685399</v>
      </c>
      <c r="BV12" s="148">
        <v>0.21504818731142245</v>
      </c>
      <c r="BW12" s="147">
        <v>0.52491598236622472</v>
      </c>
      <c r="BX12" s="148">
        <v>6.6460213748384693E-4</v>
      </c>
      <c r="BY12" s="148">
        <v>0.52056991230526894</v>
      </c>
      <c r="BZ12" s="148">
        <v>3.6814679234719329E-3</v>
      </c>
      <c r="CA12" s="147">
        <v>0</v>
      </c>
      <c r="CB12" s="147">
        <v>0</v>
      </c>
      <c r="CC12" s="158">
        <v>4320.8633694518976</v>
      </c>
      <c r="CD12" s="159">
        <v>4170.7704807533937</v>
      </c>
      <c r="CE12" s="159">
        <v>0</v>
      </c>
      <c r="CF12" s="159">
        <v>150.09288869850397</v>
      </c>
      <c r="CG12" s="151">
        <v>-21414.248306856724</v>
      </c>
      <c r="CH12" s="151">
        <v>0</v>
      </c>
      <c r="CI12" s="151">
        <v>30899.227999999999</v>
      </c>
      <c r="CJ12" s="149"/>
      <c r="CK12" s="151">
        <v>201726.16925246472</v>
      </c>
      <c r="CL12" s="144" t="str">
        <f>IF(ROUND(SUM(CK12),1)&gt;ROUND(SUM(Tableau_A!CK12),1),"Supply &lt; Use",IF(ROUND(SUM(CK12),1)&lt;ROUND(SUM(Tableau_A!CK12),1),"Supply &gt; Use",""))</f>
        <v/>
      </c>
    </row>
    <row r="13" spans="1:90" s="157" customFormat="1" ht="26.25" customHeight="1" x14ac:dyDescent="0.25">
      <c r="A13" s="293" t="s">
        <v>132</v>
      </c>
      <c r="B13" s="216" t="s">
        <v>97</v>
      </c>
      <c r="C13" s="146">
        <v>20.194717233817617</v>
      </c>
      <c r="D13" s="147">
        <v>0</v>
      </c>
      <c r="E13" s="148">
        <v>0</v>
      </c>
      <c r="F13" s="148">
        <v>0</v>
      </c>
      <c r="G13" s="148">
        <v>0</v>
      </c>
      <c r="H13" s="147">
        <v>20.194717233817617</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706.81185177916859</v>
      </c>
      <c r="CH13" s="153">
        <v>0</v>
      </c>
      <c r="CI13" s="153">
        <v>0</v>
      </c>
      <c r="CJ13" s="149"/>
      <c r="CK13" s="151">
        <v>727.00656901298623</v>
      </c>
      <c r="CL13" s="144" t="str">
        <f>IF(ROUND(SUM(CK13),1)&gt;ROUND(SUM(Tableau_A!CK13),1),"Supply &lt; Use",IF(ROUND(SUM(CK13),1)&lt;ROUND(SUM(Tableau_A!CK13),1),"Supply &gt; Use",""))</f>
        <v/>
      </c>
    </row>
    <row r="14" spans="1:90" s="157" customFormat="1" ht="26.25" customHeight="1" x14ac:dyDescent="0.25">
      <c r="A14" s="293" t="s">
        <v>133</v>
      </c>
      <c r="B14" s="216" t="s">
        <v>98</v>
      </c>
      <c r="C14" s="146">
        <v>43654.465855999995</v>
      </c>
      <c r="D14" s="147">
        <v>0</v>
      </c>
      <c r="E14" s="148">
        <v>0</v>
      </c>
      <c r="F14" s="148">
        <v>0</v>
      </c>
      <c r="G14" s="148">
        <v>0</v>
      </c>
      <c r="H14" s="147">
        <v>0</v>
      </c>
      <c r="I14" s="147">
        <v>31528.414999999997</v>
      </c>
      <c r="J14" s="148">
        <v>0</v>
      </c>
      <c r="K14" s="148">
        <v>0</v>
      </c>
      <c r="L14" s="148">
        <v>0</v>
      </c>
      <c r="M14" s="148">
        <v>0</v>
      </c>
      <c r="N14" s="148">
        <v>0</v>
      </c>
      <c r="O14" s="148">
        <v>2870.1010000467763</v>
      </c>
      <c r="P14" s="148">
        <v>0</v>
      </c>
      <c r="Q14" s="148">
        <v>0</v>
      </c>
      <c r="R14" s="148">
        <v>0</v>
      </c>
      <c r="S14" s="148">
        <v>0</v>
      </c>
      <c r="T14" s="148">
        <v>28658.313999953221</v>
      </c>
      <c r="U14" s="148">
        <v>0</v>
      </c>
      <c r="V14" s="148">
        <v>0</v>
      </c>
      <c r="W14" s="148">
        <v>0</v>
      </c>
      <c r="X14" s="148">
        <v>0</v>
      </c>
      <c r="Y14" s="148">
        <v>0</v>
      </c>
      <c r="Z14" s="148">
        <v>0</v>
      </c>
      <c r="AA14" s="148">
        <v>0</v>
      </c>
      <c r="AB14" s="148">
        <v>0</v>
      </c>
      <c r="AC14" s="147">
        <v>12126.050856</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467.77314400000614</v>
      </c>
      <c r="CH14" s="153">
        <v>0</v>
      </c>
      <c r="CI14" s="153">
        <v>0</v>
      </c>
      <c r="CJ14" s="149"/>
      <c r="CK14" s="151">
        <v>44122.239000000001</v>
      </c>
      <c r="CL14" s="144" t="str">
        <f>IF(ROUND(SUM(CK14),1)&gt;ROUND(SUM(Tableau_A!CK14),1),"Supply &lt; Use",IF(ROUND(SUM(CK14),1)&lt;ROUND(SUM(Tableau_A!CK14),1),"Supply &gt; Use",""))</f>
        <v/>
      </c>
    </row>
    <row r="15" spans="1:90" s="157" customFormat="1" ht="26.25" customHeight="1" x14ac:dyDescent="0.25">
      <c r="A15" s="293" t="s">
        <v>134</v>
      </c>
      <c r="B15" s="216" t="s">
        <v>99</v>
      </c>
      <c r="C15" s="146">
        <v>95328.280625400032</v>
      </c>
      <c r="D15" s="147">
        <v>0</v>
      </c>
      <c r="E15" s="148">
        <v>0</v>
      </c>
      <c r="F15" s="148">
        <v>0</v>
      </c>
      <c r="G15" s="148">
        <v>0</v>
      </c>
      <c r="H15" s="147">
        <v>1149.522734854103</v>
      </c>
      <c r="I15" s="147">
        <v>94178.757890545923</v>
      </c>
      <c r="J15" s="148">
        <v>180.12438260000002</v>
      </c>
      <c r="K15" s="148">
        <v>0</v>
      </c>
      <c r="L15" s="148">
        <v>0</v>
      </c>
      <c r="M15" s="148">
        <v>0</v>
      </c>
      <c r="N15" s="148">
        <v>0</v>
      </c>
      <c r="O15" s="148">
        <v>0</v>
      </c>
      <c r="P15" s="148">
        <v>9050.8136400000003</v>
      </c>
      <c r="Q15" s="148">
        <v>0</v>
      </c>
      <c r="R15" s="148">
        <v>0</v>
      </c>
      <c r="S15" s="148">
        <v>5643.8106179458973</v>
      </c>
      <c r="T15" s="148">
        <v>79081.331154000014</v>
      </c>
      <c r="U15" s="148">
        <v>95.182761970942124</v>
      </c>
      <c r="V15" s="148">
        <v>12.667467165575301</v>
      </c>
      <c r="W15" s="148">
        <v>9.3614826482164606</v>
      </c>
      <c r="X15" s="148">
        <v>70.388514552978492</v>
      </c>
      <c r="Y15" s="148">
        <v>24.211957802213316</v>
      </c>
      <c r="Z15" s="148">
        <v>2.0981689817674778</v>
      </c>
      <c r="AA15" s="148">
        <v>0</v>
      </c>
      <c r="AB15" s="148">
        <v>8.7677428783068283</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-3079.7739614000166</v>
      </c>
      <c r="CH15" s="153">
        <v>0</v>
      </c>
      <c r="CI15" s="153">
        <v>3534.54</v>
      </c>
      <c r="CJ15" s="149"/>
      <c r="CK15" s="151">
        <v>95783.046664000009</v>
      </c>
      <c r="CL15" s="144" t="str">
        <f>IF(ROUND(SUM(CK15),1)&gt;ROUND(SUM(Tableau_A!CK15),1),"Supply &lt; Use",IF(ROUND(SUM(CK15),1)&lt;ROUND(SUM(Tableau_A!CK15),1),"Supply &gt; Use",""))</f>
        <v/>
      </c>
    </row>
    <row r="16" spans="1:90" s="157" customFormat="1" ht="26.25" customHeight="1" x14ac:dyDescent="0.25">
      <c r="A16" s="293" t="s">
        <v>135</v>
      </c>
      <c r="B16" s="216" t="s">
        <v>100</v>
      </c>
      <c r="C16" s="146">
        <v>1604615.814367586</v>
      </c>
      <c r="D16" s="147">
        <v>5.1647116963240412E-5</v>
      </c>
      <c r="E16" s="148">
        <v>5.1647116963240412E-5</v>
      </c>
      <c r="F16" s="148">
        <v>0</v>
      </c>
      <c r="G16" s="148">
        <v>0</v>
      </c>
      <c r="H16" s="147">
        <v>0</v>
      </c>
      <c r="I16" s="147">
        <v>1604615.3615053261</v>
      </c>
      <c r="J16" s="148">
        <v>6.2441999999999998E-2</v>
      </c>
      <c r="K16" s="148">
        <v>0</v>
      </c>
      <c r="L16" s="148">
        <v>0</v>
      </c>
      <c r="M16" s="148">
        <v>1.7403778696787402E-3</v>
      </c>
      <c r="N16" s="148">
        <v>0</v>
      </c>
      <c r="O16" s="148">
        <v>1604615.0447355816</v>
      </c>
      <c r="P16" s="148">
        <v>0</v>
      </c>
      <c r="Q16" s="148">
        <v>1.7403778696787402E-3</v>
      </c>
      <c r="R16" s="148">
        <v>0</v>
      </c>
      <c r="S16" s="148">
        <v>8.7018893483937012E-4</v>
      </c>
      <c r="T16" s="148">
        <v>0.13030920000000001</v>
      </c>
      <c r="U16" s="148">
        <v>3.0276182393920201E-2</v>
      </c>
      <c r="V16" s="148">
        <v>3.8916950596252133E-3</v>
      </c>
      <c r="W16" s="148">
        <v>2.8058304940374784E-2</v>
      </c>
      <c r="X16" s="148">
        <v>3.6923980240658641E-2</v>
      </c>
      <c r="Y16" s="148">
        <v>0</v>
      </c>
      <c r="Z16" s="148">
        <v>0</v>
      </c>
      <c r="AA16" s="148">
        <v>0</v>
      </c>
      <c r="AB16" s="148">
        <v>2.0517437365421151E-2</v>
      </c>
      <c r="AC16" s="147">
        <v>0</v>
      </c>
      <c r="AD16" s="147">
        <v>1.74037786967874E-2</v>
      </c>
      <c r="AE16" s="148">
        <v>1.74037786967874E-2</v>
      </c>
      <c r="AF16" s="148">
        <v>0</v>
      </c>
      <c r="AG16" s="147">
        <v>0</v>
      </c>
      <c r="AH16" s="147">
        <v>8.7018893483937012E-4</v>
      </c>
      <c r="AI16" s="148">
        <v>0</v>
      </c>
      <c r="AJ16" s="148">
        <v>0</v>
      </c>
      <c r="AK16" s="148">
        <v>8.7018893483937012E-4</v>
      </c>
      <c r="AL16" s="147">
        <v>8.7018893483937012E-4</v>
      </c>
      <c r="AM16" s="148">
        <v>0</v>
      </c>
      <c r="AN16" s="148">
        <v>0</v>
      </c>
      <c r="AO16" s="148">
        <v>0</v>
      </c>
      <c r="AP16" s="148">
        <v>0</v>
      </c>
      <c r="AQ16" s="148">
        <v>8.7018893483937012E-4</v>
      </c>
      <c r="AR16" s="147">
        <v>0</v>
      </c>
      <c r="AS16" s="147">
        <v>0</v>
      </c>
      <c r="AT16" s="148">
        <v>0</v>
      </c>
      <c r="AU16" s="148">
        <v>0</v>
      </c>
      <c r="AV16" s="148">
        <v>0</v>
      </c>
      <c r="AW16" s="148">
        <v>0</v>
      </c>
      <c r="AX16" s="147">
        <v>0</v>
      </c>
      <c r="AY16" s="148">
        <v>0</v>
      </c>
      <c r="AZ16" s="148">
        <v>0</v>
      </c>
      <c r="BA16" s="148">
        <v>0</v>
      </c>
      <c r="BB16" s="147">
        <v>2.3495101240662994E-2</v>
      </c>
      <c r="BC16" s="148">
        <v>0</v>
      </c>
      <c r="BD16" s="147">
        <v>2.3495101240662994E-2</v>
      </c>
      <c r="BE16" s="148">
        <v>0</v>
      </c>
      <c r="BF16" s="148">
        <v>0</v>
      </c>
      <c r="BG16" s="148">
        <v>2.3495101240662994E-2</v>
      </c>
      <c r="BH16" s="148">
        <v>0</v>
      </c>
      <c r="BI16" s="148">
        <v>0</v>
      </c>
      <c r="BJ16" s="147">
        <v>2.3495101240662994E-2</v>
      </c>
      <c r="BK16" s="148">
        <v>2.3495101240662994E-2</v>
      </c>
      <c r="BL16" s="148">
        <v>0</v>
      </c>
      <c r="BM16" s="148">
        <v>0</v>
      </c>
      <c r="BN16" s="148">
        <v>0</v>
      </c>
      <c r="BO16" s="147">
        <v>0.3051972</v>
      </c>
      <c r="BP16" s="147">
        <v>0</v>
      </c>
      <c r="BQ16" s="147">
        <v>0</v>
      </c>
      <c r="BR16" s="148">
        <v>0</v>
      </c>
      <c r="BS16" s="148">
        <v>0</v>
      </c>
      <c r="BT16" s="147">
        <v>2.6703845318963512E-2</v>
      </c>
      <c r="BU16" s="148">
        <v>1.7729340848625902E-2</v>
      </c>
      <c r="BV16" s="148">
        <v>8.9745044703376103E-3</v>
      </c>
      <c r="BW16" s="147">
        <v>3.1280107564073248E-2</v>
      </c>
      <c r="BX16" s="148">
        <v>2.1887478255925106E-2</v>
      </c>
      <c r="BY16" s="148">
        <v>1.9365194462502141E-3</v>
      </c>
      <c r="BZ16" s="148">
        <v>7.4561098618979279E-3</v>
      </c>
      <c r="CA16" s="147">
        <v>0</v>
      </c>
      <c r="CB16" s="147">
        <v>0</v>
      </c>
      <c r="CC16" s="158">
        <v>306.76209840000001</v>
      </c>
      <c r="CD16" s="148">
        <v>121.86655012967164</v>
      </c>
      <c r="CE16" s="148">
        <v>0</v>
      </c>
      <c r="CF16" s="148">
        <v>184.89554827032836</v>
      </c>
      <c r="CG16" s="153">
        <v>-179385.9566027117</v>
      </c>
      <c r="CH16" s="153">
        <v>10.296368395037348</v>
      </c>
      <c r="CI16" s="153">
        <v>0</v>
      </c>
      <c r="CJ16" s="149"/>
      <c r="CK16" s="151">
        <v>1425546.9162316693</v>
      </c>
      <c r="CL16" s="144" t="str">
        <f>IF(ROUND(SUM(CK16),1)&gt;ROUND(SUM(Tableau_A!CK16),1),"Supply &lt; Use",IF(ROUND(SUM(CK16),1)&lt;ROUND(SUM(Tableau_A!CK16),1),"Supply &gt; Use",""))</f>
        <v/>
      </c>
    </row>
    <row r="17" spans="1:90" s="157" customFormat="1" ht="26.25" customHeight="1" x14ac:dyDescent="0.25">
      <c r="A17" s="293" t="s">
        <v>136</v>
      </c>
      <c r="B17" s="216" t="s">
        <v>101</v>
      </c>
      <c r="C17" s="146">
        <v>479216.57255805377</v>
      </c>
      <c r="D17" s="147">
        <v>6668.0258730874393</v>
      </c>
      <c r="E17" s="148">
        <v>6668.0258730874393</v>
      </c>
      <c r="F17" s="148">
        <v>0</v>
      </c>
      <c r="G17" s="148">
        <v>0</v>
      </c>
      <c r="H17" s="147">
        <v>2957.5324234495615</v>
      </c>
      <c r="I17" s="147">
        <v>212239.93979540979</v>
      </c>
      <c r="J17" s="148">
        <v>28608.289028233477</v>
      </c>
      <c r="K17" s="148">
        <v>4680.5134311192478</v>
      </c>
      <c r="L17" s="148">
        <v>301.07162203207218</v>
      </c>
      <c r="M17" s="148">
        <v>2124.8352113501733</v>
      </c>
      <c r="N17" s="148">
        <v>2189.5956110680604</v>
      </c>
      <c r="O17" s="148">
        <v>7769.7665684146177</v>
      </c>
      <c r="P17" s="148">
        <v>97176.612001552829</v>
      </c>
      <c r="Q17" s="148">
        <v>3792.1325313171678</v>
      </c>
      <c r="R17" s="148">
        <v>583.19734114305675</v>
      </c>
      <c r="S17" s="148">
        <v>20633.557278935747</v>
      </c>
      <c r="T17" s="148">
        <v>34183.202477002298</v>
      </c>
      <c r="U17" s="148">
        <v>2823.163632157256</v>
      </c>
      <c r="V17" s="148">
        <v>877.6453863522363</v>
      </c>
      <c r="W17" s="148">
        <v>784.73960310507687</v>
      </c>
      <c r="X17" s="148">
        <v>2235.1974173957556</v>
      </c>
      <c r="Y17" s="148">
        <v>1984.7043674301199</v>
      </c>
      <c r="Z17" s="148">
        <v>483.42514169555966</v>
      </c>
      <c r="AA17" s="148">
        <v>586.82686591917911</v>
      </c>
      <c r="AB17" s="148">
        <v>421.46427918586198</v>
      </c>
      <c r="AC17" s="147">
        <v>175545.26219355338</v>
      </c>
      <c r="AD17" s="147">
        <v>1067.9223826241775</v>
      </c>
      <c r="AE17" s="148">
        <v>87.615691966305064</v>
      </c>
      <c r="AF17" s="148">
        <v>980.30669065787242</v>
      </c>
      <c r="AG17" s="147">
        <v>5142.2183445099581</v>
      </c>
      <c r="AH17" s="147">
        <v>17402.307551322883</v>
      </c>
      <c r="AI17" s="148">
        <v>1543.2401896449869</v>
      </c>
      <c r="AJ17" s="148">
        <v>9217.5808318776089</v>
      </c>
      <c r="AK17" s="148">
        <v>6641.486529800286</v>
      </c>
      <c r="AL17" s="147">
        <v>4799.9900432388458</v>
      </c>
      <c r="AM17" s="148">
        <v>2181.4771956610402</v>
      </c>
      <c r="AN17" s="148">
        <v>3.1582273278219226</v>
      </c>
      <c r="AO17" s="148">
        <v>3.0205335404172695</v>
      </c>
      <c r="AP17" s="148">
        <v>2402.269912427113</v>
      </c>
      <c r="AQ17" s="148">
        <v>210.06417428245348</v>
      </c>
      <c r="AR17" s="147">
        <v>5447.5773419566976</v>
      </c>
      <c r="AS17" s="147">
        <v>1885.1068338887565</v>
      </c>
      <c r="AT17" s="148">
        <v>726.11991561939271</v>
      </c>
      <c r="AU17" s="148">
        <v>390.30305560383852</v>
      </c>
      <c r="AV17" s="148">
        <v>175.09748938933367</v>
      </c>
      <c r="AW17" s="148">
        <v>593.58637327619135</v>
      </c>
      <c r="AX17" s="147">
        <v>2006.360697762633</v>
      </c>
      <c r="AY17" s="148">
        <v>1113.2799369607376</v>
      </c>
      <c r="AZ17" s="148">
        <v>390.99616386151246</v>
      </c>
      <c r="BA17" s="148">
        <v>502.08459694038282</v>
      </c>
      <c r="BB17" s="147">
        <v>392.04678042555349</v>
      </c>
      <c r="BC17" s="148">
        <v>0</v>
      </c>
      <c r="BD17" s="147">
        <v>6845.6825902973733</v>
      </c>
      <c r="BE17" s="148">
        <v>5044.3408009233735</v>
      </c>
      <c r="BF17" s="148">
        <v>654.7020441581875</v>
      </c>
      <c r="BG17" s="148">
        <v>612.87851530820285</v>
      </c>
      <c r="BH17" s="148">
        <v>311.27172380554288</v>
      </c>
      <c r="BI17" s="148">
        <v>222.48950610206703</v>
      </c>
      <c r="BJ17" s="147">
        <v>2847.8404494404322</v>
      </c>
      <c r="BK17" s="148">
        <v>133.55093945749348</v>
      </c>
      <c r="BL17" s="148">
        <v>1989.4231123743186</v>
      </c>
      <c r="BM17" s="148">
        <v>263.50458752745226</v>
      </c>
      <c r="BN17" s="148">
        <v>461.3618100811675</v>
      </c>
      <c r="BO17" s="147">
        <v>8898.9730057848356</v>
      </c>
      <c r="BP17" s="147">
        <v>10336.602161748913</v>
      </c>
      <c r="BQ17" s="147">
        <v>9399.3357842343976</v>
      </c>
      <c r="BR17" s="148">
        <v>5810.8184592086081</v>
      </c>
      <c r="BS17" s="148">
        <v>3588.5173250257894</v>
      </c>
      <c r="BT17" s="147">
        <v>2400.461142337977</v>
      </c>
      <c r="BU17" s="148">
        <v>1358.6768977878851</v>
      </c>
      <c r="BV17" s="148">
        <v>1041.7842445500919</v>
      </c>
      <c r="BW17" s="147">
        <v>2542.8606620877777</v>
      </c>
      <c r="BX17" s="148">
        <v>654.44615130191107</v>
      </c>
      <c r="BY17" s="148">
        <v>382.88629097383381</v>
      </c>
      <c r="BZ17" s="148">
        <v>1505.5282198120328</v>
      </c>
      <c r="CA17" s="147">
        <v>390.52650089237056</v>
      </c>
      <c r="CB17" s="147">
        <v>0</v>
      </c>
      <c r="CC17" s="158">
        <v>145744.43934812976</v>
      </c>
      <c r="CD17" s="148">
        <v>113970.98442914757</v>
      </c>
      <c r="CE17" s="148">
        <v>0.16235177454246563</v>
      </c>
      <c r="CF17" s="148">
        <v>31773.292567207642</v>
      </c>
      <c r="CG17" s="153">
        <v>-1193.8470917885425</v>
      </c>
      <c r="CH17" s="153">
        <v>12.235185604971775</v>
      </c>
      <c r="CI17" s="153">
        <v>24810.3</v>
      </c>
      <c r="CJ17" s="149"/>
      <c r="CK17" s="151">
        <v>648589.70000000007</v>
      </c>
      <c r="CL17" s="144" t="str">
        <f>IF(ROUND(SUM(CK17),1)&gt;ROUND(SUM(Tableau_A!CK17),1),"Supply &lt; Use",IF(ROUND(SUM(CK17),1)&lt;ROUND(SUM(Tableau_A!CK17),1),"Supply &gt; Use",""))</f>
        <v/>
      </c>
    </row>
    <row r="18" spans="1:90" s="157" customFormat="1" ht="26.25" customHeight="1" x14ac:dyDescent="0.25">
      <c r="A18" s="293" t="s">
        <v>137</v>
      </c>
      <c r="B18" s="216" t="s">
        <v>102</v>
      </c>
      <c r="C18" s="146">
        <v>11886.241406339093</v>
      </c>
      <c r="D18" s="147">
        <v>826.84032420740391</v>
      </c>
      <c r="E18" s="148">
        <v>414.33140765185198</v>
      </c>
      <c r="F18" s="148">
        <v>353.58981751363854</v>
      </c>
      <c r="G18" s="148">
        <v>58.919099041913299</v>
      </c>
      <c r="H18" s="147">
        <v>6.7212217108332535</v>
      </c>
      <c r="I18" s="147">
        <v>864.82251469364257</v>
      </c>
      <c r="J18" s="148">
        <v>82.747080463432994</v>
      </c>
      <c r="K18" s="148">
        <v>6.8199144560085792</v>
      </c>
      <c r="L18" s="148">
        <v>10.923017842727017</v>
      </c>
      <c r="M18" s="148">
        <v>0</v>
      </c>
      <c r="N18" s="148">
        <v>9.670791395815499</v>
      </c>
      <c r="O18" s="148">
        <v>1.2593965551482988</v>
      </c>
      <c r="P18" s="148">
        <v>12.420836175678669</v>
      </c>
      <c r="Q18" s="148">
        <v>0.57622382114326198</v>
      </c>
      <c r="R18" s="148">
        <v>51.232961344229182</v>
      </c>
      <c r="S18" s="148">
        <v>84.397760724307091</v>
      </c>
      <c r="T18" s="148">
        <v>17.268081725737687</v>
      </c>
      <c r="U18" s="148">
        <v>283.16855895636064</v>
      </c>
      <c r="V18" s="148">
        <v>46.055952155371351</v>
      </c>
      <c r="W18" s="148">
        <v>50.042940155359069</v>
      </c>
      <c r="X18" s="148">
        <v>71.082820792905977</v>
      </c>
      <c r="Y18" s="148">
        <v>50.368234608855929</v>
      </c>
      <c r="Z18" s="148">
        <v>44.701377649299651</v>
      </c>
      <c r="AA18" s="148">
        <v>19.295578695787714</v>
      </c>
      <c r="AB18" s="148">
        <v>22.790987175474108</v>
      </c>
      <c r="AC18" s="147">
        <v>23.554099768468326</v>
      </c>
      <c r="AD18" s="147">
        <v>192.84313275626144</v>
      </c>
      <c r="AE18" s="148">
        <v>27.564459570305239</v>
      </c>
      <c r="AF18" s="148">
        <v>165.27867318595619</v>
      </c>
      <c r="AG18" s="147">
        <v>847.22723498192772</v>
      </c>
      <c r="AH18" s="147">
        <v>1628.2986577616407</v>
      </c>
      <c r="AI18" s="148">
        <v>690.97044283944183</v>
      </c>
      <c r="AJ18" s="148">
        <v>888.30292548104649</v>
      </c>
      <c r="AK18" s="148">
        <v>49.025289441152353</v>
      </c>
      <c r="AL18" s="147">
        <v>3316.4508826616411</v>
      </c>
      <c r="AM18" s="148">
        <v>2207.6610849672384</v>
      </c>
      <c r="AN18" s="148">
        <v>91.24935110339328</v>
      </c>
      <c r="AO18" s="148">
        <v>87.199832528028395</v>
      </c>
      <c r="AP18" s="148">
        <v>815.83494463153522</v>
      </c>
      <c r="AQ18" s="148">
        <v>114.50566943144619</v>
      </c>
      <c r="AR18" s="147">
        <v>89.159451919009285</v>
      </c>
      <c r="AS18" s="147">
        <v>357.60406826641452</v>
      </c>
      <c r="AT18" s="148">
        <v>6.1439827418688715</v>
      </c>
      <c r="AU18" s="148">
        <v>5.6606583160019284</v>
      </c>
      <c r="AV18" s="148">
        <v>138.39023315089602</v>
      </c>
      <c r="AW18" s="148">
        <v>207.40919405764765</v>
      </c>
      <c r="AX18" s="147">
        <v>148.9572360316937</v>
      </c>
      <c r="AY18" s="148">
        <v>24.131632776654655</v>
      </c>
      <c r="AZ18" s="148">
        <v>49.341621950602807</v>
      </c>
      <c r="BA18" s="148">
        <v>75.483981304436256</v>
      </c>
      <c r="BB18" s="147">
        <v>102.78110043858075</v>
      </c>
      <c r="BC18" s="148">
        <v>0</v>
      </c>
      <c r="BD18" s="147">
        <v>606.96921385659607</v>
      </c>
      <c r="BE18" s="148">
        <v>295.41904649778951</v>
      </c>
      <c r="BF18" s="148">
        <v>233.3169070838776</v>
      </c>
      <c r="BG18" s="148">
        <v>15.091493667683366</v>
      </c>
      <c r="BH18" s="148">
        <v>16.876257700748038</v>
      </c>
      <c r="BI18" s="148">
        <v>46.26550890649753</v>
      </c>
      <c r="BJ18" s="147">
        <v>1296.6802053321312</v>
      </c>
      <c r="BK18" s="148">
        <v>538.14477281830818</v>
      </c>
      <c r="BL18" s="148">
        <v>53.82942793156905</v>
      </c>
      <c r="BM18" s="148">
        <v>4.5151950727742307E-2</v>
      </c>
      <c r="BN18" s="148">
        <v>704.66085263152615</v>
      </c>
      <c r="BO18" s="147">
        <v>765.66291050975201</v>
      </c>
      <c r="BP18" s="147">
        <v>128.03179848176325</v>
      </c>
      <c r="BQ18" s="147">
        <v>338.59908208075831</v>
      </c>
      <c r="BR18" s="148">
        <v>299.15611893433504</v>
      </c>
      <c r="BS18" s="148">
        <v>39.442963146423295</v>
      </c>
      <c r="BT18" s="147">
        <v>99.385880559846669</v>
      </c>
      <c r="BU18" s="148">
        <v>27.81930408393842</v>
      </c>
      <c r="BV18" s="148">
        <v>71.566576475908249</v>
      </c>
      <c r="BW18" s="147">
        <v>245.65239032072785</v>
      </c>
      <c r="BX18" s="148">
        <v>183.28324164775881</v>
      </c>
      <c r="BY18" s="148">
        <v>2.6789435825283405</v>
      </c>
      <c r="BZ18" s="148">
        <v>59.690205090440685</v>
      </c>
      <c r="CA18" s="147">
        <v>0</v>
      </c>
      <c r="CB18" s="147">
        <v>0</v>
      </c>
      <c r="CC18" s="158">
        <v>42888.757536079655</v>
      </c>
      <c r="CD18" s="148">
        <v>284.95149796753151</v>
      </c>
      <c r="CE18" s="148">
        <v>41946.981564589209</v>
      </c>
      <c r="CF18" s="148">
        <v>656.82447352291581</v>
      </c>
      <c r="CG18" s="153">
        <v>-1673.8849424187501</v>
      </c>
      <c r="CH18" s="153">
        <v>0</v>
      </c>
      <c r="CI18" s="153">
        <v>177557</v>
      </c>
      <c r="CJ18" s="149"/>
      <c r="CK18" s="151">
        <v>230658.114</v>
      </c>
      <c r="CL18" s="144" t="str">
        <f>IF(ROUND(SUM(CK18),1)&gt;ROUND(SUM(Tableau_A!CK18),1),"Supply &lt; Use",IF(ROUND(SUM(CK18),1)&lt;ROUND(SUM(Tableau_A!CK18),1),"Supply &gt; Use",""))</f>
        <v/>
      </c>
    </row>
    <row r="19" spans="1:90" s="157" customFormat="1" ht="26.25" customHeight="1" x14ac:dyDescent="0.25">
      <c r="A19" s="293" t="s">
        <v>138</v>
      </c>
      <c r="B19" s="216" t="s">
        <v>103</v>
      </c>
      <c r="C19" s="146">
        <v>55681.063266238722</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39.783249400000003</v>
      </c>
      <c r="AD19" s="147">
        <v>0</v>
      </c>
      <c r="AE19" s="148">
        <v>0</v>
      </c>
      <c r="AF19" s="148">
        <v>0</v>
      </c>
      <c r="AG19" s="147">
        <v>0</v>
      </c>
      <c r="AH19" s="147">
        <v>0</v>
      </c>
      <c r="AI19" s="148">
        <v>0</v>
      </c>
      <c r="AJ19" s="148">
        <v>0</v>
      </c>
      <c r="AK19" s="148">
        <v>0</v>
      </c>
      <c r="AL19" s="147">
        <v>53502.475762573718</v>
      </c>
      <c r="AM19" s="148">
        <v>0</v>
      </c>
      <c r="AN19" s="148">
        <v>0</v>
      </c>
      <c r="AO19" s="148">
        <v>53502.475762573718</v>
      </c>
      <c r="AP19" s="148">
        <v>0</v>
      </c>
      <c r="AQ19" s="148">
        <v>0</v>
      </c>
      <c r="AR19" s="147">
        <v>1.1609999999999999E-2</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2138.7926442649991</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-447.61926623871841</v>
      </c>
      <c r="CH19" s="153">
        <v>0</v>
      </c>
      <c r="CI19" s="153">
        <v>65517</v>
      </c>
      <c r="CJ19" s="149"/>
      <c r="CK19" s="151">
        <v>120750.444</v>
      </c>
      <c r="CL19" s="144" t="str">
        <f>IF(ROUND(SUM(CK19),1)&gt;ROUND(SUM(Tableau_A!CK19),1),"Supply &lt; Use",IF(ROUND(SUM(CK19),1)&lt;ROUND(SUM(Tableau_A!CK19),1),"Supply &gt; Use",""))</f>
        <v/>
      </c>
    </row>
    <row r="20" spans="1:90" s="157" customFormat="1" ht="26.25" customHeight="1" x14ac:dyDescent="0.25">
      <c r="A20" s="293" t="s">
        <v>139</v>
      </c>
      <c r="B20" s="216" t="s">
        <v>104</v>
      </c>
      <c r="C20" s="146">
        <v>252733.21280398057</v>
      </c>
      <c r="D20" s="147">
        <v>0</v>
      </c>
      <c r="E20" s="148">
        <v>0</v>
      </c>
      <c r="F20" s="148">
        <v>0</v>
      </c>
      <c r="G20" s="148">
        <v>0</v>
      </c>
      <c r="H20" s="147">
        <v>0</v>
      </c>
      <c r="I20" s="147">
        <v>252733.21280398057</v>
      </c>
      <c r="J20" s="148">
        <v>0</v>
      </c>
      <c r="K20" s="148">
        <v>0</v>
      </c>
      <c r="L20" s="148">
        <v>0</v>
      </c>
      <c r="M20" s="148">
        <v>0</v>
      </c>
      <c r="N20" s="148">
        <v>0</v>
      </c>
      <c r="O20" s="148">
        <v>0</v>
      </c>
      <c r="P20" s="148">
        <v>252733.21280398057</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-47287.110000000044</v>
      </c>
      <c r="CH20" s="153">
        <v>-362.10280398052419</v>
      </c>
      <c r="CI20" s="153">
        <v>11044</v>
      </c>
      <c r="CJ20" s="149"/>
      <c r="CK20" s="151">
        <v>216128</v>
      </c>
      <c r="CL20" s="144" t="str">
        <f>IF(ROUND(SUM(CK20),1)&gt;ROUND(SUM(Tableau_A!CK20),1),"Supply &lt; Use",IF(ROUND(SUM(CK20),1)&lt;ROUND(SUM(Tableau_A!CK20),1),"Supply &gt; Use",""))</f>
        <v/>
      </c>
    </row>
    <row r="21" spans="1:90" s="157" customFormat="1" ht="26.25" customHeight="1" x14ac:dyDescent="0.25">
      <c r="A21" s="293" t="s">
        <v>140</v>
      </c>
      <c r="B21" s="216" t="s">
        <v>105</v>
      </c>
      <c r="C21" s="146">
        <v>176680.31254316377</v>
      </c>
      <c r="D21" s="147">
        <v>1182.859220824588</v>
      </c>
      <c r="E21" s="148">
        <v>1055.6087310981895</v>
      </c>
      <c r="F21" s="148">
        <v>127.25048972639843</v>
      </c>
      <c r="G21" s="148">
        <v>0</v>
      </c>
      <c r="H21" s="147">
        <v>200.50395517042489</v>
      </c>
      <c r="I21" s="147">
        <v>7556.4308034404248</v>
      </c>
      <c r="J21" s="148">
        <v>1971.653620698778</v>
      </c>
      <c r="K21" s="148">
        <v>192.47375069098416</v>
      </c>
      <c r="L21" s="148">
        <v>424.97473586998206</v>
      </c>
      <c r="M21" s="148">
        <v>79.547889561199455</v>
      </c>
      <c r="N21" s="148">
        <v>148.09438726075348</v>
      </c>
      <c r="O21" s="148">
        <v>353.05234017810051</v>
      </c>
      <c r="P21" s="148">
        <v>399.41638034066744</v>
      </c>
      <c r="Q21" s="148">
        <v>81.499564134678835</v>
      </c>
      <c r="R21" s="148">
        <v>197.63263945254423</v>
      </c>
      <c r="S21" s="148">
        <v>1153.2876981130614</v>
      </c>
      <c r="T21" s="148">
        <v>578.59807918584818</v>
      </c>
      <c r="U21" s="148">
        <v>605.79885363523272</v>
      </c>
      <c r="V21" s="148">
        <v>209.85107751244897</v>
      </c>
      <c r="W21" s="148">
        <v>224.34296215602197</v>
      </c>
      <c r="X21" s="148">
        <v>359.04460435342048</v>
      </c>
      <c r="Y21" s="148">
        <v>92.163995470662471</v>
      </c>
      <c r="Z21" s="148">
        <v>20.751019930976778</v>
      </c>
      <c r="AA21" s="148">
        <v>136.63255003375608</v>
      </c>
      <c r="AB21" s="148">
        <v>327.61465486130862</v>
      </c>
      <c r="AC21" s="147">
        <v>233.95754987454117</v>
      </c>
      <c r="AD21" s="147">
        <v>2332.2634819192649</v>
      </c>
      <c r="AE21" s="148">
        <v>111.2664740582362</v>
      </c>
      <c r="AF21" s="148">
        <v>2220.9970078610286</v>
      </c>
      <c r="AG21" s="147">
        <v>17592.359699686367</v>
      </c>
      <c r="AH21" s="147">
        <v>14295.626801679471</v>
      </c>
      <c r="AI21" s="148">
        <v>4428.6455285678385</v>
      </c>
      <c r="AJ21" s="148">
        <v>9086.1679968245007</v>
      </c>
      <c r="AK21" s="148">
        <v>780.81327628713143</v>
      </c>
      <c r="AL21" s="147">
        <v>100119.20212343452</v>
      </c>
      <c r="AM21" s="148">
        <v>77874.477077127522</v>
      </c>
      <c r="AN21" s="148">
        <v>9732.1411427012881</v>
      </c>
      <c r="AO21" s="148">
        <v>0</v>
      </c>
      <c r="AP21" s="148">
        <v>10911.536552629927</v>
      </c>
      <c r="AQ21" s="148">
        <v>1601.0473509757771</v>
      </c>
      <c r="AR21" s="147">
        <v>637.00666024907537</v>
      </c>
      <c r="AS21" s="147">
        <v>1061.1290256936782</v>
      </c>
      <c r="AT21" s="148">
        <v>226.25363172944392</v>
      </c>
      <c r="AU21" s="148">
        <v>149.60060135456979</v>
      </c>
      <c r="AV21" s="148">
        <v>168.63861261791047</v>
      </c>
      <c r="AW21" s="148">
        <v>516.63617999175392</v>
      </c>
      <c r="AX21" s="147">
        <v>1146.0373466061906</v>
      </c>
      <c r="AY21" s="148">
        <v>260.12388524573123</v>
      </c>
      <c r="AZ21" s="148">
        <v>313.33114350563409</v>
      </c>
      <c r="BA21" s="148">
        <v>572.58231785482542</v>
      </c>
      <c r="BB21" s="147">
        <v>1260.222658473637</v>
      </c>
      <c r="BC21" s="148">
        <v>0</v>
      </c>
      <c r="BD21" s="147">
        <v>4410.3159252488385</v>
      </c>
      <c r="BE21" s="148">
        <v>2892.6783506554129</v>
      </c>
      <c r="BF21" s="148">
        <v>776.11166921250617</v>
      </c>
      <c r="BG21" s="148">
        <v>355.97493230112389</v>
      </c>
      <c r="BH21" s="148">
        <v>158.38481707841345</v>
      </c>
      <c r="BI21" s="148">
        <v>227.16615600138221</v>
      </c>
      <c r="BJ21" s="147">
        <v>8878.2136812689932</v>
      </c>
      <c r="BK21" s="148">
        <v>5679.1499739937708</v>
      </c>
      <c r="BL21" s="148">
        <v>172.2610375833091</v>
      </c>
      <c r="BM21" s="148">
        <v>6.1947495389053024</v>
      </c>
      <c r="BN21" s="148">
        <v>3020.6079201530088</v>
      </c>
      <c r="BO21" s="147">
        <v>8956.6048009146798</v>
      </c>
      <c r="BP21" s="147">
        <v>1652.0251492255547</v>
      </c>
      <c r="BQ21" s="147">
        <v>2348.7567752072978</v>
      </c>
      <c r="BR21" s="148">
        <v>1732.8107134508541</v>
      </c>
      <c r="BS21" s="148">
        <v>615.94606175644378</v>
      </c>
      <c r="BT21" s="147">
        <v>452.59572359103248</v>
      </c>
      <c r="BU21" s="148">
        <v>125.27816814906475</v>
      </c>
      <c r="BV21" s="148">
        <v>327.31755544196773</v>
      </c>
      <c r="BW21" s="147">
        <v>2364.2011606551414</v>
      </c>
      <c r="BX21" s="148">
        <v>258.3028620764764</v>
      </c>
      <c r="BY21" s="148">
        <v>417.39870000286908</v>
      </c>
      <c r="BZ21" s="148">
        <v>1688.4995985757962</v>
      </c>
      <c r="CA21" s="147">
        <v>0</v>
      </c>
      <c r="CB21" s="147">
        <v>0</v>
      </c>
      <c r="CC21" s="158">
        <v>78387.002561209316</v>
      </c>
      <c r="CD21" s="148">
        <v>0</v>
      </c>
      <c r="CE21" s="148">
        <v>78387.002561209316</v>
      </c>
      <c r="CF21" s="148">
        <v>0</v>
      </c>
      <c r="CG21" s="153">
        <v>-70289.386804936279</v>
      </c>
      <c r="CH21" s="153">
        <v>-1.079999674402643E-5</v>
      </c>
      <c r="CI21" s="153">
        <v>209726</v>
      </c>
      <c r="CJ21" s="149"/>
      <c r="CK21" s="151">
        <v>394503.92828863685</v>
      </c>
      <c r="CL21" s="144" t="str">
        <f>IF(ROUND(SUM(CK21),1)&gt;ROUND(SUM(Tableau_A!CK21),1),"Supply &lt; Use",IF(ROUND(SUM(CK21),1)&lt;ROUND(SUM(Tableau_A!CK21),1),"Supply &gt; Use",""))</f>
        <v/>
      </c>
    </row>
    <row r="22" spans="1:90" s="157" customFormat="1" ht="26.25" customHeight="1" x14ac:dyDescent="0.25">
      <c r="A22" s="293" t="s">
        <v>141</v>
      </c>
      <c r="B22" s="216" t="s">
        <v>106</v>
      </c>
      <c r="C22" s="146">
        <v>58282.894427836145</v>
      </c>
      <c r="D22" s="147">
        <v>15102.579971490552</v>
      </c>
      <c r="E22" s="148">
        <v>9109.1929038753478</v>
      </c>
      <c r="F22" s="148">
        <v>3306.9597320303528</v>
      </c>
      <c r="G22" s="148">
        <v>2686.4273355848509</v>
      </c>
      <c r="H22" s="147">
        <v>340.45426641826413</v>
      </c>
      <c r="I22" s="147">
        <v>9608.9069576885558</v>
      </c>
      <c r="J22" s="148">
        <v>1749.6493158879362</v>
      </c>
      <c r="K22" s="148">
        <v>248.08299813869178</v>
      </c>
      <c r="L22" s="148">
        <v>389.29350549212404</v>
      </c>
      <c r="M22" s="148">
        <v>169.04504563287426</v>
      </c>
      <c r="N22" s="148">
        <v>164.18425487516578</v>
      </c>
      <c r="O22" s="148">
        <v>13.719370674480766</v>
      </c>
      <c r="P22" s="148">
        <v>1210.224103044317</v>
      </c>
      <c r="Q22" s="148">
        <v>142.99972166725291</v>
      </c>
      <c r="R22" s="148">
        <v>740.19973612186959</v>
      </c>
      <c r="S22" s="148">
        <v>2099.2065070828198</v>
      </c>
      <c r="T22" s="148">
        <v>598.46591534309755</v>
      </c>
      <c r="U22" s="148">
        <v>465.51579154518561</v>
      </c>
      <c r="V22" s="148">
        <v>103.9526431387567</v>
      </c>
      <c r="W22" s="148">
        <v>113.82677244365055</v>
      </c>
      <c r="X22" s="148">
        <v>353.85727346081484</v>
      </c>
      <c r="Y22" s="148">
        <v>183.62143611027767</v>
      </c>
      <c r="Z22" s="148">
        <v>55.40651811630957</v>
      </c>
      <c r="AA22" s="148">
        <v>739.36509425663075</v>
      </c>
      <c r="AB22" s="148">
        <v>68.29095465629976</v>
      </c>
      <c r="AC22" s="147">
        <v>562.06252660148664</v>
      </c>
      <c r="AD22" s="147">
        <v>588.90926396455075</v>
      </c>
      <c r="AE22" s="148">
        <v>64.175632707589898</v>
      </c>
      <c r="AF22" s="148">
        <v>524.73363125696085</v>
      </c>
      <c r="AG22" s="147">
        <v>6519.3761773241922</v>
      </c>
      <c r="AH22" s="147">
        <v>6256.1681739382293</v>
      </c>
      <c r="AI22" s="148">
        <v>700.23504473220157</v>
      </c>
      <c r="AJ22" s="148">
        <v>2412.2510960247228</v>
      </c>
      <c r="AK22" s="148">
        <v>3143.6820331813055</v>
      </c>
      <c r="AL22" s="147">
        <v>3089.8635467153881</v>
      </c>
      <c r="AM22" s="148">
        <v>2495.1273931362284</v>
      </c>
      <c r="AN22" s="148">
        <v>5.1890188018218915</v>
      </c>
      <c r="AO22" s="148">
        <v>1.0018974819060251</v>
      </c>
      <c r="AP22" s="148">
        <v>497.75603742679715</v>
      </c>
      <c r="AQ22" s="148">
        <v>90.789199868634711</v>
      </c>
      <c r="AR22" s="147">
        <v>2181.1387680416947</v>
      </c>
      <c r="AS22" s="147">
        <v>418.60242825955413</v>
      </c>
      <c r="AT22" s="148">
        <v>92.623101170263709</v>
      </c>
      <c r="AU22" s="148">
        <v>141.28521612007552</v>
      </c>
      <c r="AV22" s="148">
        <v>69.705700436123919</v>
      </c>
      <c r="AW22" s="148">
        <v>114.98841053309096</v>
      </c>
      <c r="AX22" s="147">
        <v>450.71694635999069</v>
      </c>
      <c r="AY22" s="148">
        <v>258.88335894684189</v>
      </c>
      <c r="AZ22" s="148">
        <v>93.080243866499373</v>
      </c>
      <c r="BA22" s="148">
        <v>98.753343546649418</v>
      </c>
      <c r="BB22" s="147">
        <v>66.248193596616375</v>
      </c>
      <c r="BC22" s="148">
        <v>0</v>
      </c>
      <c r="BD22" s="147">
        <v>1814.3996546178471</v>
      </c>
      <c r="BE22" s="148">
        <v>1360.8614689599704</v>
      </c>
      <c r="BF22" s="148">
        <v>138.38635980363</v>
      </c>
      <c r="BG22" s="148">
        <v>180.33054789531809</v>
      </c>
      <c r="BH22" s="148">
        <v>71.258496253062418</v>
      </c>
      <c r="BI22" s="148">
        <v>63.562781705866243</v>
      </c>
      <c r="BJ22" s="147">
        <v>631.61767491776288</v>
      </c>
      <c r="BK22" s="148">
        <v>28.491406393330706</v>
      </c>
      <c r="BL22" s="148">
        <v>423.36070755603083</v>
      </c>
      <c r="BM22" s="148">
        <v>56.17593383788936</v>
      </c>
      <c r="BN22" s="148">
        <v>123.58962713051199</v>
      </c>
      <c r="BO22" s="147">
        <v>2896.6893377791985</v>
      </c>
      <c r="BP22" s="147">
        <v>3291.3647587233827</v>
      </c>
      <c r="BQ22" s="147">
        <v>2516.8276604574321</v>
      </c>
      <c r="BR22" s="148">
        <v>1235.0702420607777</v>
      </c>
      <c r="BS22" s="148">
        <v>1281.7574183966544</v>
      </c>
      <c r="BT22" s="147">
        <v>874.39624504892367</v>
      </c>
      <c r="BU22" s="148">
        <v>482.64624982009661</v>
      </c>
      <c r="BV22" s="148">
        <v>391.74999522882712</v>
      </c>
      <c r="BW22" s="147">
        <v>923.70249352185942</v>
      </c>
      <c r="BX22" s="148">
        <v>171.21342923201678</v>
      </c>
      <c r="BY22" s="148">
        <v>170.96219188793663</v>
      </c>
      <c r="BZ22" s="148">
        <v>581.52687240190608</v>
      </c>
      <c r="CA22" s="147">
        <v>148.86938237065425</v>
      </c>
      <c r="CB22" s="147">
        <v>0</v>
      </c>
      <c r="CC22" s="158">
        <v>138606.70510998915</v>
      </c>
      <c r="CD22" s="148">
        <v>126821.73627020665</v>
      </c>
      <c r="CE22" s="148">
        <v>0</v>
      </c>
      <c r="CF22" s="148">
        <v>11784.968839782494</v>
      </c>
      <c r="CG22" s="153">
        <v>73445.095169937937</v>
      </c>
      <c r="CH22" s="153">
        <v>3.5999983083456755E-6</v>
      </c>
      <c r="CI22" s="153">
        <v>250909.8</v>
      </c>
      <c r="CJ22" s="149"/>
      <c r="CK22" s="151">
        <v>521244.49471136328</v>
      </c>
      <c r="CL22" s="144" t="str">
        <f>IF(ROUND(SUM(CK22),1)&gt;ROUND(SUM(Tableau_A!CK22),1),"Supply &lt; Use",IF(ROUND(SUM(CK22),1)&lt;ROUND(SUM(Tableau_A!CK22),1),"Supply &gt; Use",""))</f>
        <v/>
      </c>
    </row>
    <row r="23" spans="1:90" s="157" customFormat="1" ht="26.25" customHeight="1" x14ac:dyDescent="0.25">
      <c r="A23" s="293" t="s">
        <v>142</v>
      </c>
      <c r="B23" s="216" t="s">
        <v>107</v>
      </c>
      <c r="C23" s="146">
        <v>69972.106739298368</v>
      </c>
      <c r="D23" s="147">
        <v>2627.9839330301365</v>
      </c>
      <c r="E23" s="148">
        <v>2627.9839330301365</v>
      </c>
      <c r="F23" s="148">
        <v>0</v>
      </c>
      <c r="G23" s="148">
        <v>0</v>
      </c>
      <c r="H23" s="147">
        <v>1296.7426526183372</v>
      </c>
      <c r="I23" s="147">
        <v>28199.581359781656</v>
      </c>
      <c r="J23" s="148">
        <v>3326.4656446151366</v>
      </c>
      <c r="K23" s="148">
        <v>109.38090072138475</v>
      </c>
      <c r="L23" s="148">
        <v>143.79960805858411</v>
      </c>
      <c r="M23" s="148">
        <v>1963.9812696191491</v>
      </c>
      <c r="N23" s="148">
        <v>155.85496929051044</v>
      </c>
      <c r="O23" s="148">
        <v>9396.985683081175</v>
      </c>
      <c r="P23" s="148">
        <v>3804.5901016235275</v>
      </c>
      <c r="Q23" s="148">
        <v>289.94358196153723</v>
      </c>
      <c r="R23" s="148">
        <v>308.17263919390541</v>
      </c>
      <c r="S23" s="148">
        <v>7157.3530228872778</v>
      </c>
      <c r="T23" s="148">
        <v>678.21235425033365</v>
      </c>
      <c r="U23" s="148">
        <v>116.00547415109455</v>
      </c>
      <c r="V23" s="148">
        <v>90.563669084513876</v>
      </c>
      <c r="W23" s="148">
        <v>111.80604987578127</v>
      </c>
      <c r="X23" s="148">
        <v>98.631928516920553</v>
      </c>
      <c r="Y23" s="148">
        <v>99.850860692206908</v>
      </c>
      <c r="Z23" s="148">
        <v>8.6529135899957019</v>
      </c>
      <c r="AA23" s="148">
        <v>311.47066017083313</v>
      </c>
      <c r="AB23" s="148">
        <v>27.860028397796036</v>
      </c>
      <c r="AC23" s="147">
        <v>2293.5059721349267</v>
      </c>
      <c r="AD23" s="147">
        <v>102.44129735302809</v>
      </c>
      <c r="AE23" s="148">
        <v>12.820402221588106</v>
      </c>
      <c r="AF23" s="148">
        <v>89.62089513143998</v>
      </c>
      <c r="AG23" s="147">
        <v>2516.0611545331321</v>
      </c>
      <c r="AH23" s="147">
        <v>2.4010908414485184</v>
      </c>
      <c r="AI23" s="148">
        <v>0.32238147228350761</v>
      </c>
      <c r="AJ23" s="148">
        <v>0.54785931302815305</v>
      </c>
      <c r="AK23" s="148">
        <v>1.5308500561368577</v>
      </c>
      <c r="AL23" s="147">
        <v>32161.396110485352</v>
      </c>
      <c r="AM23" s="148">
        <v>0.27488094205260727</v>
      </c>
      <c r="AN23" s="148">
        <v>32107.034163559216</v>
      </c>
      <c r="AO23" s="148">
        <v>5.29652317180164E-4</v>
      </c>
      <c r="AP23" s="148">
        <v>50.842671773890935</v>
      </c>
      <c r="AQ23" s="148">
        <v>3.2438645578779335</v>
      </c>
      <c r="AR23" s="147">
        <v>0.84685938870945487</v>
      </c>
      <c r="AS23" s="147">
        <v>41.702607572639486</v>
      </c>
      <c r="AT23" s="148">
        <v>2.5698827965579603</v>
      </c>
      <c r="AU23" s="148">
        <v>26.965699276202429</v>
      </c>
      <c r="AV23" s="148">
        <v>1.2427666711422045</v>
      </c>
      <c r="AW23" s="148">
        <v>10.924258828736894</v>
      </c>
      <c r="AX23" s="147">
        <v>18.831675895856399</v>
      </c>
      <c r="AY23" s="148">
        <v>9.4543355198195833</v>
      </c>
      <c r="AZ23" s="148">
        <v>2.7889358134205637</v>
      </c>
      <c r="BA23" s="148">
        <v>6.588404562616252</v>
      </c>
      <c r="BB23" s="147">
        <v>3.7495298914268598</v>
      </c>
      <c r="BC23" s="148">
        <v>0</v>
      </c>
      <c r="BD23" s="147">
        <v>92.726343377136871</v>
      </c>
      <c r="BE23" s="148">
        <v>69.788926105796193</v>
      </c>
      <c r="BF23" s="148">
        <v>11.073449280629237</v>
      </c>
      <c r="BG23" s="148">
        <v>4.9787619352894215</v>
      </c>
      <c r="BH23" s="148">
        <v>3.9860687735570726</v>
      </c>
      <c r="BI23" s="148">
        <v>2.8991372818649412</v>
      </c>
      <c r="BJ23" s="147">
        <v>45.294344985312023</v>
      </c>
      <c r="BK23" s="148">
        <v>2.407655780240451</v>
      </c>
      <c r="BL23" s="148">
        <v>37.686591508629967</v>
      </c>
      <c r="BM23" s="148">
        <v>5.0795147333259241</v>
      </c>
      <c r="BN23" s="148">
        <v>0.12058296311567675</v>
      </c>
      <c r="BO23" s="147">
        <v>110.15525155428729</v>
      </c>
      <c r="BP23" s="147">
        <v>1.5212689652592937</v>
      </c>
      <c r="BQ23" s="147">
        <v>11.35324749639976</v>
      </c>
      <c r="BR23" s="148">
        <v>6.547518050957474</v>
      </c>
      <c r="BS23" s="148">
        <v>4.8057294454422861</v>
      </c>
      <c r="BT23" s="147">
        <v>121.8854990182473</v>
      </c>
      <c r="BU23" s="148">
        <v>59.064304822958462</v>
      </c>
      <c r="BV23" s="148">
        <v>62.82119419528884</v>
      </c>
      <c r="BW23" s="147">
        <v>253.95861893030576</v>
      </c>
      <c r="BX23" s="148">
        <v>36.834436295123417</v>
      </c>
      <c r="BY23" s="148">
        <v>8.3252874287065279E-2</v>
      </c>
      <c r="BZ23" s="148">
        <v>217.0409297608953</v>
      </c>
      <c r="CA23" s="147">
        <v>69.967921444756698</v>
      </c>
      <c r="CB23" s="147">
        <v>0</v>
      </c>
      <c r="CC23" s="158">
        <v>0</v>
      </c>
      <c r="CD23" s="148">
        <v>0</v>
      </c>
      <c r="CE23" s="148">
        <v>0</v>
      </c>
      <c r="CF23" s="148">
        <v>0</v>
      </c>
      <c r="CG23" s="153">
        <v>10265.765260701533</v>
      </c>
      <c r="CH23" s="153">
        <v>0</v>
      </c>
      <c r="CI23" s="153">
        <v>520512</v>
      </c>
      <c r="CJ23" s="149"/>
      <c r="CK23" s="151">
        <v>600749.87199999986</v>
      </c>
      <c r="CL23" s="144" t="str">
        <f>IF(ROUND(SUM(CK23),1)&gt;ROUND(SUM(Tableau_A!CK23),1),"Supply &lt; Use",IF(ROUND(SUM(CK23),1)&lt;ROUND(SUM(Tableau_A!CK23),1),"Supply &gt; Use",""))</f>
        <v/>
      </c>
    </row>
    <row r="24" spans="1:90" s="157" customFormat="1" ht="26.25" customHeight="1" x14ac:dyDescent="0.25">
      <c r="A24" s="293" t="s">
        <v>143</v>
      </c>
      <c r="B24" s="216" t="s">
        <v>108</v>
      </c>
      <c r="C24" s="146">
        <v>86971.063630122997</v>
      </c>
      <c r="D24" s="147">
        <v>59.341131791489069</v>
      </c>
      <c r="E24" s="148">
        <v>58.874458177013672</v>
      </c>
      <c r="F24" s="148">
        <v>0.40737499432122348</v>
      </c>
      <c r="G24" s="148">
        <v>5.9298620154173066E-2</v>
      </c>
      <c r="H24" s="147">
        <v>24.789440658811849</v>
      </c>
      <c r="I24" s="147">
        <v>84046.807752277586</v>
      </c>
      <c r="J24" s="148">
        <v>276.23333788723988</v>
      </c>
      <c r="K24" s="148">
        <v>17.241312350139243</v>
      </c>
      <c r="L24" s="148">
        <v>81.178132890552178</v>
      </c>
      <c r="M24" s="148">
        <v>42.248953467015568</v>
      </c>
      <c r="N24" s="148">
        <v>38.609053161803473</v>
      </c>
      <c r="O24" s="148">
        <v>41188.775097534184</v>
      </c>
      <c r="P24" s="148">
        <v>41794.038549428842</v>
      </c>
      <c r="Q24" s="148">
        <v>7.9720999483783066</v>
      </c>
      <c r="R24" s="148">
        <v>174.67830852011946</v>
      </c>
      <c r="S24" s="148">
        <v>131.40335758579954</v>
      </c>
      <c r="T24" s="148">
        <v>13.045227475894013</v>
      </c>
      <c r="U24" s="148">
        <v>33.957353576876677</v>
      </c>
      <c r="V24" s="148">
        <v>10.281814595885814</v>
      </c>
      <c r="W24" s="148">
        <v>11.27355297941368</v>
      </c>
      <c r="X24" s="148">
        <v>25.280533760978212</v>
      </c>
      <c r="Y24" s="148">
        <v>14.261690890157226</v>
      </c>
      <c r="Z24" s="148">
        <v>2.5954628861572968</v>
      </c>
      <c r="AA24" s="148">
        <v>178.53419193189671</v>
      </c>
      <c r="AB24" s="148">
        <v>5.1997214062454704</v>
      </c>
      <c r="AC24" s="147">
        <v>9.7971879300347418</v>
      </c>
      <c r="AD24" s="147">
        <v>42.933383865102286</v>
      </c>
      <c r="AE24" s="148">
        <v>6.3795715527654862</v>
      </c>
      <c r="AF24" s="148">
        <v>36.553812312336802</v>
      </c>
      <c r="AG24" s="147">
        <v>1456.1339350981498</v>
      </c>
      <c r="AH24" s="147">
        <v>303.7077573993721</v>
      </c>
      <c r="AI24" s="148">
        <v>57.026801472360631</v>
      </c>
      <c r="AJ24" s="148">
        <v>95.24365353912377</v>
      </c>
      <c r="AK24" s="148">
        <v>151.43730238788768</v>
      </c>
      <c r="AL24" s="147">
        <v>61.568097757594401</v>
      </c>
      <c r="AM24" s="148">
        <v>25.561959759046207</v>
      </c>
      <c r="AN24" s="148">
        <v>0.84263666157969519</v>
      </c>
      <c r="AO24" s="148">
        <v>4.4356051427349295</v>
      </c>
      <c r="AP24" s="148">
        <v>25.372235325499204</v>
      </c>
      <c r="AQ24" s="148">
        <v>5.3556608687343648</v>
      </c>
      <c r="AR24" s="147">
        <v>229.13400212454394</v>
      </c>
      <c r="AS24" s="147">
        <v>43.150275223832402</v>
      </c>
      <c r="AT24" s="148">
        <v>19.990795949290273</v>
      </c>
      <c r="AU24" s="148">
        <v>6.4971736340541257</v>
      </c>
      <c r="AV24" s="148">
        <v>5.9072322450475507</v>
      </c>
      <c r="AW24" s="148">
        <v>10.755073395440455</v>
      </c>
      <c r="AX24" s="147">
        <v>19.296190387799268</v>
      </c>
      <c r="AY24" s="148">
        <v>10.319276247700964</v>
      </c>
      <c r="AZ24" s="148">
        <v>4.1859292817072715</v>
      </c>
      <c r="BA24" s="148">
        <v>4.7909848583910311</v>
      </c>
      <c r="BB24" s="147">
        <v>5.8295315949772331</v>
      </c>
      <c r="BC24" s="148">
        <v>0</v>
      </c>
      <c r="BD24" s="147">
        <v>96.435683528812703</v>
      </c>
      <c r="BE24" s="148">
        <v>62.127737841193657</v>
      </c>
      <c r="BF24" s="148">
        <v>14.761453495084313</v>
      </c>
      <c r="BG24" s="148">
        <v>9.3778129586998649</v>
      </c>
      <c r="BH24" s="148">
        <v>3.0654562666817764</v>
      </c>
      <c r="BI24" s="148">
        <v>7.1032229671530871</v>
      </c>
      <c r="BJ24" s="147">
        <v>45.753154362271147</v>
      </c>
      <c r="BK24" s="148">
        <v>2.9775276987903903</v>
      </c>
      <c r="BL24" s="148">
        <v>22.097284662855134</v>
      </c>
      <c r="BM24" s="148">
        <v>3.0132996247663422</v>
      </c>
      <c r="BN24" s="148">
        <v>17.665042375859276</v>
      </c>
      <c r="BO24" s="147">
        <v>118.10733185158435</v>
      </c>
      <c r="BP24" s="147">
        <v>124.85071799119198</v>
      </c>
      <c r="BQ24" s="147">
        <v>95.412962942229839</v>
      </c>
      <c r="BR24" s="148">
        <v>37.030498928924132</v>
      </c>
      <c r="BS24" s="148">
        <v>58.382464013305707</v>
      </c>
      <c r="BT24" s="147">
        <v>43.039947144913668</v>
      </c>
      <c r="BU24" s="148">
        <v>29.534848215784564</v>
      </c>
      <c r="BV24" s="148">
        <v>13.505098929129103</v>
      </c>
      <c r="BW24" s="147">
        <v>144.19698018544051</v>
      </c>
      <c r="BX24" s="148">
        <v>125.14473430019382</v>
      </c>
      <c r="BY24" s="148">
        <v>8.1438369709687208</v>
      </c>
      <c r="BZ24" s="148">
        <v>10.90840891427797</v>
      </c>
      <c r="CA24" s="147">
        <v>0.77816600723535023</v>
      </c>
      <c r="CB24" s="147">
        <v>0</v>
      </c>
      <c r="CC24" s="158">
        <v>9256.2882528443879</v>
      </c>
      <c r="CD24" s="148">
        <v>2427.5931974740161</v>
      </c>
      <c r="CE24" s="148">
        <v>1974.4558528784596</v>
      </c>
      <c r="CF24" s="148">
        <v>4854.2392024919109</v>
      </c>
      <c r="CG24" s="153">
        <v>-21559.488557413104</v>
      </c>
      <c r="CH24" s="153">
        <v>-44.864485554266139</v>
      </c>
      <c r="CI24" s="153">
        <v>44969</v>
      </c>
      <c r="CJ24" s="149"/>
      <c r="CK24" s="151">
        <v>119591.99884000001</v>
      </c>
      <c r="CL24" s="144" t="str">
        <f>IF(ROUND(SUM(CK24),1)&gt;ROUND(SUM(Tableau_A!CK24),1),"Supply &lt; Use",IF(ROUND(SUM(CK24),1)&lt;ROUND(SUM(Tableau_A!CK24),1),"Supply &gt; Use",""))</f>
        <v/>
      </c>
    </row>
    <row r="25" spans="1:90" s="157" customFormat="1" ht="26.25" customHeight="1" x14ac:dyDescent="0.25">
      <c r="A25" s="293" t="s">
        <v>144</v>
      </c>
      <c r="B25" s="216" t="s">
        <v>109</v>
      </c>
      <c r="C25" s="146">
        <v>38800.78152373276</v>
      </c>
      <c r="D25" s="147">
        <v>116.98903552284406</v>
      </c>
      <c r="E25" s="148">
        <v>0</v>
      </c>
      <c r="F25" s="148">
        <v>0</v>
      </c>
      <c r="G25" s="148">
        <v>116.98903552284406</v>
      </c>
      <c r="H25" s="147">
        <v>1263.412109859649</v>
      </c>
      <c r="I25" s="147">
        <v>32059.503040980762</v>
      </c>
      <c r="J25" s="148">
        <v>23.085573328304513</v>
      </c>
      <c r="K25" s="148">
        <v>9.5972285730414858E-2</v>
      </c>
      <c r="L25" s="148">
        <v>10.538886246627584</v>
      </c>
      <c r="M25" s="148">
        <v>2.3330488114576964</v>
      </c>
      <c r="N25" s="148">
        <v>1.8473525839975975</v>
      </c>
      <c r="O25" s="148">
        <v>12540.124185834429</v>
      </c>
      <c r="P25" s="148">
        <v>1209.1984676424554</v>
      </c>
      <c r="Q25" s="148">
        <v>0</v>
      </c>
      <c r="R25" s="148">
        <v>10.484572858637037</v>
      </c>
      <c r="S25" s="148">
        <v>15903.167145413337</v>
      </c>
      <c r="T25" s="148">
        <v>671.73607133202302</v>
      </c>
      <c r="U25" s="148">
        <v>4.6473168514316496</v>
      </c>
      <c r="V25" s="148">
        <v>2.7982762231411855</v>
      </c>
      <c r="W25" s="148">
        <v>5.3449089010358621</v>
      </c>
      <c r="X25" s="148">
        <v>3.2208657611060572</v>
      </c>
      <c r="Y25" s="148">
        <v>0.5825592352002712</v>
      </c>
      <c r="Z25" s="148">
        <v>0.89638612953991281</v>
      </c>
      <c r="AA25" s="148">
        <v>1669.0837727987771</v>
      </c>
      <c r="AB25" s="148">
        <v>0.3176787435345711</v>
      </c>
      <c r="AC25" s="147">
        <v>0.65571038354961131</v>
      </c>
      <c r="AD25" s="147">
        <v>0</v>
      </c>
      <c r="AE25" s="148">
        <v>0</v>
      </c>
      <c r="AF25" s="148">
        <v>0</v>
      </c>
      <c r="AG25" s="147">
        <v>4193.3992910222842</v>
      </c>
      <c r="AH25" s="147">
        <v>828.29193175295961</v>
      </c>
      <c r="AI25" s="148">
        <v>737.83125110512117</v>
      </c>
      <c r="AJ25" s="148">
        <v>90.460680647838444</v>
      </c>
      <c r="AK25" s="148">
        <v>0</v>
      </c>
      <c r="AL25" s="147">
        <v>0</v>
      </c>
      <c r="AM25" s="148">
        <v>0</v>
      </c>
      <c r="AN25" s="148">
        <v>0</v>
      </c>
      <c r="AO25" s="148">
        <v>0</v>
      </c>
      <c r="AP25" s="148">
        <v>0</v>
      </c>
      <c r="AQ25" s="148">
        <v>0</v>
      </c>
      <c r="AR25" s="147">
        <v>0</v>
      </c>
      <c r="AS25" s="147">
        <v>142.64594480261809</v>
      </c>
      <c r="AT25" s="148">
        <v>1.209585333243282</v>
      </c>
      <c r="AU25" s="148">
        <v>0</v>
      </c>
      <c r="AV25" s="148">
        <v>0</v>
      </c>
      <c r="AW25" s="148">
        <v>141.43635946937482</v>
      </c>
      <c r="AX25" s="147">
        <v>0</v>
      </c>
      <c r="AY25" s="148">
        <v>0</v>
      </c>
      <c r="AZ25" s="148">
        <v>0</v>
      </c>
      <c r="BA25" s="148">
        <v>0</v>
      </c>
      <c r="BB25" s="147">
        <v>53.158434413172643</v>
      </c>
      <c r="BC25" s="148">
        <v>0</v>
      </c>
      <c r="BD25" s="147">
        <v>85.432954046005946</v>
      </c>
      <c r="BE25" s="148">
        <v>63.141804345012673</v>
      </c>
      <c r="BF25" s="148">
        <v>2.2523683423089409</v>
      </c>
      <c r="BG25" s="148">
        <v>20.038781358684329</v>
      </c>
      <c r="BH25" s="148">
        <v>0</v>
      </c>
      <c r="BI25" s="148">
        <v>0</v>
      </c>
      <c r="BJ25" s="147">
        <v>57.293070948913247</v>
      </c>
      <c r="BK25" s="148">
        <v>10.40421604135414</v>
      </c>
      <c r="BL25" s="148">
        <v>0</v>
      </c>
      <c r="BM25" s="148">
        <v>0</v>
      </c>
      <c r="BN25" s="148">
        <v>46.888854907559107</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0.44640000000000002</v>
      </c>
      <c r="CD25" s="148">
        <v>0</v>
      </c>
      <c r="CE25" s="148">
        <v>0.44640000000000002</v>
      </c>
      <c r="CF25" s="148">
        <v>0</v>
      </c>
      <c r="CG25" s="153">
        <v>229607.77207626723</v>
      </c>
      <c r="CH25" s="153">
        <v>0</v>
      </c>
      <c r="CI25" s="153">
        <v>209413.2</v>
      </c>
      <c r="CJ25" s="149"/>
      <c r="CK25" s="151">
        <v>477822.2</v>
      </c>
      <c r="CL25" s="144" t="str">
        <f>IF(ROUND(SUM(CK25),1)&gt;ROUND(SUM(Tableau_A!CK25),1),"Supply &lt; Use",IF(ROUND(SUM(CK25),1)&lt;ROUND(SUM(Tableau_A!CK25),1),"Supply &gt; Use",""))</f>
        <v/>
      </c>
    </row>
    <row r="26" spans="1:90" s="157" customFormat="1" ht="26.25" customHeight="1" x14ac:dyDescent="0.25">
      <c r="A26" s="293" t="s">
        <v>145</v>
      </c>
      <c r="B26" s="216" t="s">
        <v>110</v>
      </c>
      <c r="C26" s="146">
        <v>468240.20279999997</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468240.20279999997</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468240.20279999997</v>
      </c>
      <c r="CL26" s="144" t="str">
        <f>IF(ROUND(SUM(CK26),1)&gt;ROUND(SUM(Tableau_A!CK26),1),"Supply &lt; Use",IF(ROUND(SUM(CK26),1)&lt;ROUND(SUM(Tableau_A!CK26),1),"Supply &gt; Use",""))</f>
        <v/>
      </c>
    </row>
    <row r="27" spans="1:90" s="157" customFormat="1" ht="26.25" customHeight="1" x14ac:dyDescent="0.25">
      <c r="A27" s="293" t="s">
        <v>146</v>
      </c>
      <c r="B27" s="216" t="s">
        <v>111</v>
      </c>
      <c r="C27" s="146">
        <v>45551.623766316996</v>
      </c>
      <c r="D27" s="147">
        <v>613.11697128000014</v>
      </c>
      <c r="E27" s="148">
        <v>613.11697128000014</v>
      </c>
      <c r="F27" s="148">
        <v>0</v>
      </c>
      <c r="G27" s="148">
        <v>0</v>
      </c>
      <c r="H27" s="147">
        <v>842.2127309388793</v>
      </c>
      <c r="I27" s="147">
        <v>19187.352767732173</v>
      </c>
      <c r="J27" s="148">
        <v>1658.190598777614</v>
      </c>
      <c r="K27" s="148">
        <v>0</v>
      </c>
      <c r="L27" s="148">
        <v>1108.4716870487955</v>
      </c>
      <c r="M27" s="148">
        <v>6964.1771389842961</v>
      </c>
      <c r="N27" s="148">
        <v>2808.7499897672346</v>
      </c>
      <c r="O27" s="148">
        <v>17.807869347095256</v>
      </c>
      <c r="P27" s="148">
        <v>65.270428999999993</v>
      </c>
      <c r="Q27" s="148">
        <v>0</v>
      </c>
      <c r="R27" s="148">
        <v>1259.0510466890555</v>
      </c>
      <c r="S27" s="148">
        <v>4135.0110000611203</v>
      </c>
      <c r="T27" s="148">
        <v>1.9110000000000003</v>
      </c>
      <c r="U27" s="148">
        <v>2.2460669844048891</v>
      </c>
      <c r="V27" s="148">
        <v>0.99021662301216085</v>
      </c>
      <c r="W27" s="148">
        <v>0.73178762677162579</v>
      </c>
      <c r="X27" s="148">
        <v>1.9022647796034848</v>
      </c>
      <c r="Y27" s="148">
        <v>2.0399655747597247</v>
      </c>
      <c r="Z27" s="148">
        <v>0.44287155444582993</v>
      </c>
      <c r="AA27" s="148">
        <v>1160.0225380569584</v>
      </c>
      <c r="AB27" s="148">
        <v>0.33629685700228445</v>
      </c>
      <c r="AC27" s="147">
        <v>17751.735688591438</v>
      </c>
      <c r="AD27" s="147">
        <v>843.4570127160199</v>
      </c>
      <c r="AE27" s="148">
        <v>0.11821851685021756</v>
      </c>
      <c r="AF27" s="148">
        <v>843.33879419916968</v>
      </c>
      <c r="AG27" s="147">
        <v>5160.114381388752</v>
      </c>
      <c r="AH27" s="147">
        <v>60.423176001682734</v>
      </c>
      <c r="AI27" s="148">
        <v>4.0580136851882553</v>
      </c>
      <c r="AJ27" s="148">
        <v>37.095411999356344</v>
      </c>
      <c r="AK27" s="148">
        <v>19.269750317138129</v>
      </c>
      <c r="AL27" s="147">
        <v>8.5983345729320676E-2</v>
      </c>
      <c r="AM27" s="148">
        <v>7.0637410935060874E-2</v>
      </c>
      <c r="AN27" s="148">
        <v>9.0377485858543385E-4</v>
      </c>
      <c r="AO27" s="148">
        <v>1.3610717462617772E-4</v>
      </c>
      <c r="AP27" s="148">
        <v>4.2049895715730043E-3</v>
      </c>
      <c r="AQ27" s="148">
        <v>1.0101063189475186E-2</v>
      </c>
      <c r="AR27" s="147">
        <v>10.65993949488187</v>
      </c>
      <c r="AS27" s="147">
        <v>900.75795665992416</v>
      </c>
      <c r="AT27" s="148">
        <v>890.77887374363854</v>
      </c>
      <c r="AU27" s="148">
        <v>0.1445935138839734</v>
      </c>
      <c r="AV27" s="148">
        <v>7.9190510726848823E-3</v>
      </c>
      <c r="AW27" s="148">
        <v>9.8265703513290159</v>
      </c>
      <c r="AX27" s="147">
        <v>16.688227277299596</v>
      </c>
      <c r="AY27" s="148">
        <v>8.3465952567893051</v>
      </c>
      <c r="AZ27" s="148">
        <v>2.4465979679563312</v>
      </c>
      <c r="BA27" s="148">
        <v>5.8950340525539611</v>
      </c>
      <c r="BB27" s="147">
        <v>3.3489643937935041</v>
      </c>
      <c r="BC27" s="148">
        <v>0</v>
      </c>
      <c r="BD27" s="147">
        <v>78.898613269247591</v>
      </c>
      <c r="BE27" s="148">
        <v>62.31109835339457</v>
      </c>
      <c r="BF27" s="148">
        <v>9.9306688667126952</v>
      </c>
      <c r="BG27" s="148">
        <v>0.51727567742202329</v>
      </c>
      <c r="BH27" s="148">
        <v>3.5541381240948273</v>
      </c>
      <c r="BI27" s="148">
        <v>2.5854322476234781</v>
      </c>
      <c r="BJ27" s="147">
        <v>35.993174726316155</v>
      </c>
      <c r="BK27" s="148">
        <v>2.1601341437236079</v>
      </c>
      <c r="BL27" s="148">
        <v>33.830860828668413</v>
      </c>
      <c r="BM27" s="148">
        <v>2.6522722229964564E-4</v>
      </c>
      <c r="BN27" s="148">
        <v>1.9145267018317062E-3</v>
      </c>
      <c r="BO27" s="147">
        <v>3.1785434035884012E-2</v>
      </c>
      <c r="BP27" s="147">
        <v>14.867653822711299</v>
      </c>
      <c r="BQ27" s="147">
        <v>28.87933845503678</v>
      </c>
      <c r="BR27" s="148">
        <v>28.03180688676057</v>
      </c>
      <c r="BS27" s="148">
        <v>0.8475315682762089</v>
      </c>
      <c r="BT27" s="147">
        <v>0.99654081621256507</v>
      </c>
      <c r="BU27" s="148">
        <v>0.56362904761973109</v>
      </c>
      <c r="BV27" s="148">
        <v>0.43291176859283392</v>
      </c>
      <c r="BW27" s="147">
        <v>2.0028599728673995</v>
      </c>
      <c r="BX27" s="148">
        <v>1.3379051939277973E-3</v>
      </c>
      <c r="BY27" s="148">
        <v>1.9941109343377601</v>
      </c>
      <c r="BZ27" s="148">
        <v>7.4111333357115405E-3</v>
      </c>
      <c r="CA27" s="147">
        <v>0</v>
      </c>
      <c r="CB27" s="147">
        <v>0</v>
      </c>
      <c r="CC27" s="158">
        <v>17094.280763790914</v>
      </c>
      <c r="CD27" s="148">
        <v>6362.3168394325894</v>
      </c>
      <c r="CE27" s="148">
        <v>0</v>
      </c>
      <c r="CF27" s="148">
        <v>10731.963924358324</v>
      </c>
      <c r="CG27" s="153">
        <v>-5625.7568070785928</v>
      </c>
      <c r="CH27" s="153">
        <v>0</v>
      </c>
      <c r="CI27" s="153">
        <v>0</v>
      </c>
      <c r="CJ27" s="149"/>
      <c r="CK27" s="151">
        <v>57020.147723029317</v>
      </c>
      <c r="CL27" s="144" t="str">
        <f>IF(ROUND(SUM(CK27),1)&gt;ROUND(SUM(Tableau_A!CK27),1),"Supply &lt; Use",IF(ROUND(SUM(CK27),1)&lt;ROUND(SUM(Tableau_A!CK27),1),"Supply &gt; Use",""))</f>
        <v/>
      </c>
    </row>
    <row r="28" spans="1:90" s="157" customFormat="1" ht="26.25" customHeight="1" x14ac:dyDescent="0.25">
      <c r="A28" s="293" t="s">
        <v>147</v>
      </c>
      <c r="B28" s="216" t="s">
        <v>112</v>
      </c>
      <c r="C28" s="146">
        <v>1716.5836876066242</v>
      </c>
      <c r="D28" s="147">
        <v>299.06518010356496</v>
      </c>
      <c r="E28" s="148">
        <v>296.24600000000004</v>
      </c>
      <c r="F28" s="148">
        <v>2.3036564273671196</v>
      </c>
      <c r="G28" s="148">
        <v>0.51552367619779893</v>
      </c>
      <c r="H28" s="147">
        <v>0</v>
      </c>
      <c r="I28" s="147">
        <v>826.56736562218725</v>
      </c>
      <c r="J28" s="148">
        <v>141.3956901</v>
      </c>
      <c r="K28" s="148">
        <v>0</v>
      </c>
      <c r="L28" s="148">
        <v>1.5390099654149328E-2</v>
      </c>
      <c r="M28" s="148">
        <v>0</v>
      </c>
      <c r="N28" s="148">
        <v>0</v>
      </c>
      <c r="O28" s="148">
        <v>2.8065196594286192E-4</v>
      </c>
      <c r="P28" s="148">
        <v>446.28978634786949</v>
      </c>
      <c r="Q28" s="148">
        <v>14.948213652130418</v>
      </c>
      <c r="R28" s="148">
        <v>1.5310784968121998E-2</v>
      </c>
      <c r="S28" s="148">
        <v>0</v>
      </c>
      <c r="T28" s="148">
        <v>0</v>
      </c>
      <c r="U28" s="148">
        <v>60.924663457295658</v>
      </c>
      <c r="V28" s="148">
        <v>27.436350795135638</v>
      </c>
      <c r="W28" s="148">
        <v>20.275949291349704</v>
      </c>
      <c r="X28" s="148">
        <v>51.800288693365339</v>
      </c>
      <c r="Y28" s="148">
        <v>52.440457039730312</v>
      </c>
      <c r="Z28" s="148">
        <v>4.5444049278994658</v>
      </c>
      <c r="AA28" s="148">
        <v>1.3693985599103339E-2</v>
      </c>
      <c r="AB28" s="148">
        <v>6.4668857952238916</v>
      </c>
      <c r="AC28" s="147">
        <v>559.16157142857151</v>
      </c>
      <c r="AD28" s="147">
        <v>30.948460173706383</v>
      </c>
      <c r="AE28" s="148">
        <v>6.6323790514560382E-5</v>
      </c>
      <c r="AF28" s="148">
        <v>30.94839384991587</v>
      </c>
      <c r="AG28" s="147">
        <v>0.25453608028593971</v>
      </c>
      <c r="AH28" s="147">
        <v>1.6956486037946791E-2</v>
      </c>
      <c r="AI28" s="148">
        <v>2.2766556097353861E-3</v>
      </c>
      <c r="AJ28" s="148">
        <v>3.8689784791802015E-3</v>
      </c>
      <c r="AK28" s="148">
        <v>1.0810851949031206E-2</v>
      </c>
      <c r="AL28" s="147">
        <v>4.8238986258961769E-5</v>
      </c>
      <c r="AM28" s="148">
        <v>3.9629501115156928E-5</v>
      </c>
      <c r="AN28" s="148">
        <v>5.0704217909528293E-7</v>
      </c>
      <c r="AO28" s="148">
        <v>7.6359812133937174E-8</v>
      </c>
      <c r="AP28" s="148">
        <v>2.3591130636013028E-6</v>
      </c>
      <c r="AQ28" s="148">
        <v>5.6669700889743217E-6</v>
      </c>
      <c r="AR28" s="147">
        <v>5.9805148363704305E-3</v>
      </c>
      <c r="AS28" s="147">
        <v>4.6168569838095815E-2</v>
      </c>
      <c r="AT28" s="148">
        <v>8.7765286362874104E-3</v>
      </c>
      <c r="AU28" s="148">
        <v>8.1120878354067982E-5</v>
      </c>
      <c r="AV28" s="148">
        <v>4.4428021803412627E-6</v>
      </c>
      <c r="AW28" s="148">
        <v>3.7306477521273994E-2</v>
      </c>
      <c r="AX28" s="147">
        <v>6.3347323992484494E-2</v>
      </c>
      <c r="AY28" s="148">
        <v>3.1684492882600904E-2</v>
      </c>
      <c r="AZ28" s="148">
        <v>9.2874244983067421E-3</v>
      </c>
      <c r="BA28" s="148">
        <v>2.2375406611576842E-2</v>
      </c>
      <c r="BB28" s="147">
        <v>1.2707067386687063E-2</v>
      </c>
      <c r="BC28" s="148">
        <v>0</v>
      </c>
      <c r="BD28" s="147">
        <v>0.29770199866929636</v>
      </c>
      <c r="BE28" s="148">
        <v>0.23641531309758976</v>
      </c>
      <c r="BF28" s="148">
        <v>3.7697329179508174E-2</v>
      </c>
      <c r="BG28" s="148">
        <v>2.9020566812797442E-4</v>
      </c>
      <c r="BH28" s="148">
        <v>1.3492318233778264E-2</v>
      </c>
      <c r="BI28" s="148">
        <v>9.8068324902921798E-3</v>
      </c>
      <c r="BJ28" s="147">
        <v>0.13663963858225253</v>
      </c>
      <c r="BK28" s="148">
        <v>8.2006759229568474E-3</v>
      </c>
      <c r="BL28" s="148">
        <v>0.12843773975829431</v>
      </c>
      <c r="BM28" s="148">
        <v>1.4879965676483674E-7</v>
      </c>
      <c r="BN28" s="148">
        <v>1.0741013446116895E-6</v>
      </c>
      <c r="BO28" s="147">
        <v>1.7832489567445202E-5</v>
      </c>
      <c r="BP28" s="147">
        <v>5.0365345739560169E-3</v>
      </c>
      <c r="BQ28" s="147">
        <v>8.1806688128797196E-4</v>
      </c>
      <c r="BR28" s="148">
        <v>3.4257871169734923E-4</v>
      </c>
      <c r="BS28" s="148">
        <v>4.7548816959062267E-4</v>
      </c>
      <c r="BT28" s="147">
        <v>5.5908639437113349E-4</v>
      </c>
      <c r="BU28" s="148">
        <v>3.1621116453030046E-4</v>
      </c>
      <c r="BV28" s="148">
        <v>2.4287522984083298E-4</v>
      </c>
      <c r="BW28" s="147">
        <v>5.9283963960923727E-4</v>
      </c>
      <c r="BX28" s="148">
        <v>7.5060105789380185E-7</v>
      </c>
      <c r="BY28" s="148">
        <v>5.8793119198103012E-4</v>
      </c>
      <c r="BZ28" s="148">
        <v>4.157846570313345E-6</v>
      </c>
      <c r="CA28" s="147">
        <v>0</v>
      </c>
      <c r="CB28" s="147">
        <v>0</v>
      </c>
      <c r="CC28" s="158">
        <v>2.7175077130894869</v>
      </c>
      <c r="CD28" s="148">
        <v>0</v>
      </c>
      <c r="CE28" s="148">
        <v>0</v>
      </c>
      <c r="CF28" s="148">
        <v>2.7175077130894869</v>
      </c>
      <c r="CG28" s="153">
        <v>1367.0205458302164</v>
      </c>
      <c r="CH28" s="153">
        <v>0</v>
      </c>
      <c r="CI28" s="153">
        <v>0</v>
      </c>
      <c r="CJ28" s="149"/>
      <c r="CK28" s="151">
        <v>3086.3217411499299</v>
      </c>
      <c r="CL28" s="144" t="str">
        <f>IF(ROUND(SUM(CK28),1)&gt;ROUND(SUM(Tableau_A!CK28),1),"Supply &lt; Use",IF(ROUND(SUM(CK28),1)&lt;ROUND(SUM(Tableau_A!CK28),1),"Supply &gt; Use",""))</f>
        <v/>
      </c>
    </row>
    <row r="29" spans="1:90" s="157" customFormat="1" ht="26.25" customHeight="1" x14ac:dyDescent="0.25">
      <c r="A29" s="293" t="s">
        <v>148</v>
      </c>
      <c r="B29" s="216" t="s">
        <v>113</v>
      </c>
      <c r="C29" s="146">
        <v>3688.8354413579109</v>
      </c>
      <c r="D29" s="147">
        <v>316.34699999999998</v>
      </c>
      <c r="E29" s="148">
        <v>316.34699999999998</v>
      </c>
      <c r="F29" s="148">
        <v>0</v>
      </c>
      <c r="G29" s="148">
        <v>0</v>
      </c>
      <c r="H29" s="147">
        <v>0</v>
      </c>
      <c r="I29" s="147">
        <v>865.4460014101013</v>
      </c>
      <c r="J29" s="148">
        <v>426.34297260701373</v>
      </c>
      <c r="K29" s="148">
        <v>0</v>
      </c>
      <c r="L29" s="148">
        <v>40.713108249339527</v>
      </c>
      <c r="M29" s="148">
        <v>54.943749046206015</v>
      </c>
      <c r="N29" s="148">
        <v>65.963250953793974</v>
      </c>
      <c r="O29" s="148">
        <v>0.74243923864008665</v>
      </c>
      <c r="P29" s="148">
        <v>193.528864614849</v>
      </c>
      <c r="Q29" s="148">
        <v>6.4821353851509569</v>
      </c>
      <c r="R29" s="148">
        <v>40.503288464506461</v>
      </c>
      <c r="S29" s="148">
        <v>0</v>
      </c>
      <c r="T29" s="148">
        <v>0</v>
      </c>
      <c r="U29" s="148">
        <v>0</v>
      </c>
      <c r="V29" s="148">
        <v>0</v>
      </c>
      <c r="W29" s="148">
        <v>0</v>
      </c>
      <c r="X29" s="148">
        <v>0</v>
      </c>
      <c r="Y29" s="148">
        <v>0</v>
      </c>
      <c r="Z29" s="148">
        <v>0</v>
      </c>
      <c r="AA29" s="148">
        <v>36.226192850601613</v>
      </c>
      <c r="AB29" s="148">
        <v>0</v>
      </c>
      <c r="AC29" s="147">
        <v>2092.5794479942533</v>
      </c>
      <c r="AD29" s="147">
        <v>230.57594983549933</v>
      </c>
      <c r="AE29" s="148">
        <v>2.2700513092053478E-2</v>
      </c>
      <c r="AF29" s="148">
        <v>230.55324932240728</v>
      </c>
      <c r="AG29" s="147">
        <v>83.581918595644993</v>
      </c>
      <c r="AH29" s="147">
        <v>5.8036630643890845</v>
      </c>
      <c r="AI29" s="148">
        <v>0.77922642952002708</v>
      </c>
      <c r="AJ29" s="148">
        <v>1.3242276404606588</v>
      </c>
      <c r="AK29" s="148">
        <v>3.7002089944083982</v>
      </c>
      <c r="AL29" s="147">
        <v>1.651066277459742E-2</v>
      </c>
      <c r="AM29" s="148">
        <v>1.3563911258942175E-2</v>
      </c>
      <c r="AN29" s="148">
        <v>1.7354432754034037E-4</v>
      </c>
      <c r="AO29" s="148">
        <v>2.6135522436291412E-5</v>
      </c>
      <c r="AP29" s="148">
        <v>8.0744897977685676E-4</v>
      </c>
      <c r="AQ29" s="148">
        <v>1.9396226859017562E-3</v>
      </c>
      <c r="AR29" s="147">
        <v>2.0469390287704199</v>
      </c>
      <c r="AS29" s="147">
        <v>3.6464396404774102</v>
      </c>
      <c r="AT29" s="148">
        <v>0.68888463123604338</v>
      </c>
      <c r="AU29" s="148">
        <v>2.7765083190037627E-2</v>
      </c>
      <c r="AV29" s="148">
        <v>1.5206291479691531E-3</v>
      </c>
      <c r="AW29" s="148">
        <v>2.9282692969033599</v>
      </c>
      <c r="AX29" s="147">
        <v>4.9727022915669483</v>
      </c>
      <c r="AY29" s="148">
        <v>2.4871368203309636</v>
      </c>
      <c r="AZ29" s="148">
        <v>0.72903933927040332</v>
      </c>
      <c r="BA29" s="148">
        <v>1.7565261319655816</v>
      </c>
      <c r="BB29" s="147">
        <v>0.99773756994299456</v>
      </c>
      <c r="BC29" s="148">
        <v>0</v>
      </c>
      <c r="BD29" s="147">
        <v>23.451266436000303</v>
      </c>
      <c r="BE29" s="148">
        <v>18.563545983161017</v>
      </c>
      <c r="BF29" s="148">
        <v>2.9591474202167416</v>
      </c>
      <c r="BG29" s="148">
        <v>9.9328122195925364E-2</v>
      </c>
      <c r="BH29" s="148">
        <v>1.0590850275609205</v>
      </c>
      <c r="BI29" s="148">
        <v>0.77015988286569692</v>
      </c>
      <c r="BJ29" s="147">
        <v>10.725522676573846</v>
      </c>
      <c r="BK29" s="148">
        <v>0.64370102014124431</v>
      </c>
      <c r="BL29" s="148">
        <v>10.081403096516519</v>
      </c>
      <c r="BM29" s="148">
        <v>5.0929365319397549E-5</v>
      </c>
      <c r="BN29" s="148">
        <v>3.6763055076288287E-4</v>
      </c>
      <c r="BO29" s="147">
        <v>46.246231794154802</v>
      </c>
      <c r="BP29" s="147">
        <v>1.7238447644147947</v>
      </c>
      <c r="BQ29" s="147">
        <v>0.27999813950283925</v>
      </c>
      <c r="BR29" s="148">
        <v>0.11725374062022635</v>
      </c>
      <c r="BS29" s="148">
        <v>0.16274439888261291</v>
      </c>
      <c r="BT29" s="147">
        <v>0.19135739855255482</v>
      </c>
      <c r="BU29" s="148">
        <v>0.10822897220715552</v>
      </c>
      <c r="BV29" s="148">
        <v>8.3128426345399298E-2</v>
      </c>
      <c r="BW29" s="147">
        <v>0.20291005529129563</v>
      </c>
      <c r="BX29" s="148">
        <v>2.569067450673945E-4</v>
      </c>
      <c r="BY29" s="148">
        <v>0.20123005059341406</v>
      </c>
      <c r="BZ29" s="148">
        <v>1.4230979528141847E-3</v>
      </c>
      <c r="CA29" s="147">
        <v>0</v>
      </c>
      <c r="CB29" s="147">
        <v>0</v>
      </c>
      <c r="CC29" s="158">
        <v>0</v>
      </c>
      <c r="CD29" s="148">
        <v>0</v>
      </c>
      <c r="CE29" s="148">
        <v>0</v>
      </c>
      <c r="CF29" s="148">
        <v>0</v>
      </c>
      <c r="CG29" s="153">
        <v>-716.25714370848345</v>
      </c>
      <c r="CH29" s="153">
        <v>0</v>
      </c>
      <c r="CI29" s="153">
        <v>0</v>
      </c>
      <c r="CJ29" s="149"/>
      <c r="CK29" s="151">
        <v>2972.5782976494274</v>
      </c>
      <c r="CL29" s="144" t="str">
        <f>IF(ROUND(SUM(CK29),1)&gt;ROUND(SUM(Tableau_A!CK29),1),"Supply &lt; Use",IF(ROUND(SUM(CK29),1)&lt;ROUND(SUM(Tableau_A!CK29),1),"Supply &gt; Use",""))</f>
        <v/>
      </c>
    </row>
    <row r="30" spans="1:90" s="157" customFormat="1" ht="26.25" customHeight="1" x14ac:dyDescent="0.25">
      <c r="A30" s="293" t="s">
        <v>149</v>
      </c>
      <c r="B30" s="216" t="s">
        <v>114</v>
      </c>
      <c r="C30" s="146">
        <v>269560.59575280122</v>
      </c>
      <c r="D30" s="147">
        <v>4268.2079714201782</v>
      </c>
      <c r="E30" s="148">
        <v>4021.3178691705216</v>
      </c>
      <c r="F30" s="148">
        <v>201.74304230565124</v>
      </c>
      <c r="G30" s="148">
        <v>45.147059944005719</v>
      </c>
      <c r="H30" s="147">
        <v>1520.1456541591328</v>
      </c>
      <c r="I30" s="147">
        <v>136512.46503849747</v>
      </c>
      <c r="J30" s="148">
        <v>17828.28324902715</v>
      </c>
      <c r="K30" s="148">
        <v>4613.3976349438835</v>
      </c>
      <c r="L30" s="148">
        <v>730.37366581428853</v>
      </c>
      <c r="M30" s="148">
        <v>5518.9505701879852</v>
      </c>
      <c r="N30" s="148">
        <v>4654.9594707098404</v>
      </c>
      <c r="O30" s="148">
        <v>5300.9445419580979</v>
      </c>
      <c r="P30" s="148">
        <v>42126.355865077232</v>
      </c>
      <c r="Q30" s="148">
        <v>2426.5573862564461</v>
      </c>
      <c r="R30" s="148">
        <v>1399.279594210278</v>
      </c>
      <c r="S30" s="148">
        <v>9792.0836319080681</v>
      </c>
      <c r="T30" s="148">
        <v>28608.821120039811</v>
      </c>
      <c r="U30" s="148">
        <v>3376.4121790425479</v>
      </c>
      <c r="V30" s="148">
        <v>1304.262205144063</v>
      </c>
      <c r="W30" s="148">
        <v>1181.4672392685129</v>
      </c>
      <c r="X30" s="148">
        <v>2749.7778378401158</v>
      </c>
      <c r="Y30" s="148">
        <v>2564.8644385851412</v>
      </c>
      <c r="Z30" s="148">
        <v>452.06007880600532</v>
      </c>
      <c r="AA30" s="148">
        <v>1403.130444440224</v>
      </c>
      <c r="AB30" s="148">
        <v>480.48388523773662</v>
      </c>
      <c r="AC30" s="147">
        <v>28906.683190897133</v>
      </c>
      <c r="AD30" s="147">
        <v>5543.8723258358805</v>
      </c>
      <c r="AE30" s="148">
        <v>1617.4851345362051</v>
      </c>
      <c r="AF30" s="148">
        <v>3926.3871912996756</v>
      </c>
      <c r="AG30" s="147">
        <v>12079.3810589759</v>
      </c>
      <c r="AH30" s="147">
        <v>23775.198969241923</v>
      </c>
      <c r="AI30" s="148">
        <v>2071.1141899668773</v>
      </c>
      <c r="AJ30" s="148">
        <v>9151.2548014263375</v>
      </c>
      <c r="AK30" s="148">
        <v>12552.829977848709</v>
      </c>
      <c r="AL30" s="147">
        <v>12829.247522621707</v>
      </c>
      <c r="AM30" s="148">
        <v>6987.0654079327396</v>
      </c>
      <c r="AN30" s="148">
        <v>12.534845018999947</v>
      </c>
      <c r="AO30" s="148">
        <v>12.353986788898746</v>
      </c>
      <c r="AP30" s="148">
        <v>4281.4661610308331</v>
      </c>
      <c r="AQ30" s="148">
        <v>1535.8271218502343</v>
      </c>
      <c r="AR30" s="147">
        <v>5755.726293822313</v>
      </c>
      <c r="AS30" s="147">
        <v>2924.2080507070295</v>
      </c>
      <c r="AT30" s="148">
        <v>611.76896242945554</v>
      </c>
      <c r="AU30" s="148">
        <v>511.49845244066944</v>
      </c>
      <c r="AV30" s="148">
        <v>973.58068976119591</v>
      </c>
      <c r="AW30" s="148">
        <v>827.35994607570842</v>
      </c>
      <c r="AX30" s="147">
        <v>2361.5378785413827</v>
      </c>
      <c r="AY30" s="148">
        <v>1332.9831915818004</v>
      </c>
      <c r="AZ30" s="148">
        <v>478.90877013425217</v>
      </c>
      <c r="BA30" s="148">
        <v>549.64591682533023</v>
      </c>
      <c r="BB30" s="147">
        <v>447.50736747494722</v>
      </c>
      <c r="BC30" s="148">
        <v>0</v>
      </c>
      <c r="BD30" s="147">
        <v>7340.3354033404066</v>
      </c>
      <c r="BE30" s="148">
        <v>4962.3659204494088</v>
      </c>
      <c r="BF30" s="148">
        <v>689.01550895351443</v>
      </c>
      <c r="BG30" s="148">
        <v>1123.9113989009165</v>
      </c>
      <c r="BH30" s="148">
        <v>351.49353991266292</v>
      </c>
      <c r="BI30" s="148">
        <v>213.54903512390428</v>
      </c>
      <c r="BJ30" s="147">
        <v>3234.0496567462455</v>
      </c>
      <c r="BK30" s="148">
        <v>137.07056271787258</v>
      </c>
      <c r="BL30" s="148">
        <v>2009.7252621774933</v>
      </c>
      <c r="BM30" s="148">
        <v>442.45814849997549</v>
      </c>
      <c r="BN30" s="148">
        <v>644.79568335090426</v>
      </c>
      <c r="BO30" s="147">
        <v>9121.3747129333078</v>
      </c>
      <c r="BP30" s="147">
        <v>3462.9600186643306</v>
      </c>
      <c r="BQ30" s="147">
        <v>5600.1071953769606</v>
      </c>
      <c r="BR30" s="148">
        <v>3919.6345773784697</v>
      </c>
      <c r="BS30" s="148">
        <v>1680.4726179984909</v>
      </c>
      <c r="BT30" s="147">
        <v>2137.8326795980684</v>
      </c>
      <c r="BU30" s="148">
        <v>1198.059890326901</v>
      </c>
      <c r="BV30" s="148">
        <v>939.77278927116731</v>
      </c>
      <c r="BW30" s="147">
        <v>1438.4709930122244</v>
      </c>
      <c r="BX30" s="148">
        <v>356.99450457074715</v>
      </c>
      <c r="BY30" s="148">
        <v>392.47529988903568</v>
      </c>
      <c r="BZ30" s="148">
        <v>689.0011885524417</v>
      </c>
      <c r="CA30" s="147">
        <v>301.28377093463951</v>
      </c>
      <c r="CB30" s="147">
        <v>0</v>
      </c>
      <c r="CC30" s="158">
        <v>70251.438177420583</v>
      </c>
      <c r="CD30" s="148">
        <v>12050.73153342435</v>
      </c>
      <c r="CE30" s="148">
        <v>2.5092000000000001E-3</v>
      </c>
      <c r="CF30" s="148">
        <v>58200.704134796237</v>
      </c>
      <c r="CG30" s="153">
        <v>-1249.7541111255996</v>
      </c>
      <c r="CH30" s="153">
        <v>26.248039752448676</v>
      </c>
      <c r="CI30" s="153">
        <v>23619.599999999999</v>
      </c>
      <c r="CJ30" s="149"/>
      <c r="CK30" s="151">
        <v>362208.12785884866</v>
      </c>
      <c r="CL30" s="144" t="str">
        <f>IF(ROUND(SUM(CK30),1)&gt;ROUND(SUM(Tableau_A!CK30),1),"Supply &lt; Use",IF(ROUND(SUM(CK30),1)&lt;ROUND(SUM(Tableau_A!CK30),1),"Supply &gt; Use",""))</f>
        <v/>
      </c>
    </row>
    <row r="31" spans="1:90" s="157" customFormat="1" ht="26.25" customHeight="1" x14ac:dyDescent="0.25">
      <c r="A31" s="293" t="s">
        <v>150</v>
      </c>
      <c r="B31" s="216" t="s">
        <v>115</v>
      </c>
      <c r="C31" s="146">
        <v>38727.466557816406</v>
      </c>
      <c r="D31" s="147">
        <v>163.81434220167532</v>
      </c>
      <c r="E31" s="148">
        <v>163.81434220167532</v>
      </c>
      <c r="F31" s="148">
        <v>0</v>
      </c>
      <c r="G31" s="148">
        <v>0</v>
      </c>
      <c r="H31" s="147">
        <v>0</v>
      </c>
      <c r="I31" s="147">
        <v>31913.289878129344</v>
      </c>
      <c r="J31" s="148">
        <v>2107.6892596099869</v>
      </c>
      <c r="K31" s="148">
        <v>29.674681145362534</v>
      </c>
      <c r="L31" s="148">
        <v>41.172636611343918</v>
      </c>
      <c r="M31" s="148">
        <v>1993.6473592505595</v>
      </c>
      <c r="N31" s="148">
        <v>926.03633190238509</v>
      </c>
      <c r="O31" s="148">
        <v>6598.9138191413767</v>
      </c>
      <c r="P31" s="148">
        <v>17553.316374094975</v>
      </c>
      <c r="Q31" s="148">
        <v>492.75341191914845</v>
      </c>
      <c r="R31" s="148">
        <v>40.960448593128866</v>
      </c>
      <c r="S31" s="148">
        <v>0</v>
      </c>
      <c r="T31" s="148">
        <v>2079.8694586853903</v>
      </c>
      <c r="U31" s="148">
        <v>0.17422698624904509</v>
      </c>
      <c r="V31" s="148">
        <v>0</v>
      </c>
      <c r="W31" s="148">
        <v>0</v>
      </c>
      <c r="X31" s="148">
        <v>0.12074961802902981</v>
      </c>
      <c r="Y31" s="148">
        <v>3.4544830936655151</v>
      </c>
      <c r="Z31" s="148">
        <v>6.5390876274012122</v>
      </c>
      <c r="AA31" s="148">
        <v>36.635077452591254</v>
      </c>
      <c r="AB31" s="148">
        <v>2.3324723977513355</v>
      </c>
      <c r="AC31" s="147">
        <v>4584.9772742595169</v>
      </c>
      <c r="AD31" s="147">
        <v>15.889942032946779</v>
      </c>
      <c r="AE31" s="148">
        <v>1.8579751364050128</v>
      </c>
      <c r="AF31" s="148">
        <v>14.031966896541766</v>
      </c>
      <c r="AG31" s="147">
        <v>680.95215584022299</v>
      </c>
      <c r="AH31" s="147">
        <v>386.80401846656315</v>
      </c>
      <c r="AI31" s="148">
        <v>41.68547141626464</v>
      </c>
      <c r="AJ31" s="148">
        <v>161.08609191681239</v>
      </c>
      <c r="AK31" s="148">
        <v>184.03245513348611</v>
      </c>
      <c r="AL31" s="147">
        <v>36.483070613815023</v>
      </c>
      <c r="AM31" s="148">
        <v>0.48495628773002336</v>
      </c>
      <c r="AN31" s="148">
        <v>6.2048041478509584E-3</v>
      </c>
      <c r="AO31" s="148">
        <v>9.3443444863536263E-4</v>
      </c>
      <c r="AP31" s="148">
        <v>33.79283656312171</v>
      </c>
      <c r="AQ31" s="148">
        <v>2.1981385243668066</v>
      </c>
      <c r="AR31" s="147">
        <v>127.55144804675164</v>
      </c>
      <c r="AS31" s="147">
        <v>13.032483978297122</v>
      </c>
      <c r="AT31" s="148">
        <v>1.7221214681941761</v>
      </c>
      <c r="AU31" s="148">
        <v>3.193248240454472</v>
      </c>
      <c r="AV31" s="148">
        <v>0.85946742703641288</v>
      </c>
      <c r="AW31" s="148">
        <v>7.2576468426120613</v>
      </c>
      <c r="AX31" s="147">
        <v>25.657620931651923</v>
      </c>
      <c r="AY31" s="148">
        <v>14.617051479366337</v>
      </c>
      <c r="AZ31" s="148">
        <v>5.1414169546101407</v>
      </c>
      <c r="BA31" s="148">
        <v>5.8991524976754457</v>
      </c>
      <c r="BB31" s="147">
        <v>3.5412910971038336</v>
      </c>
      <c r="BC31" s="148">
        <v>0</v>
      </c>
      <c r="BD31" s="147">
        <v>80.248437421593437</v>
      </c>
      <c r="BE31" s="148">
        <v>57.679413029118002</v>
      </c>
      <c r="BF31" s="148">
        <v>8.8324798130314566</v>
      </c>
      <c r="BG31" s="148">
        <v>7.1111643175116086</v>
      </c>
      <c r="BH31" s="148">
        <v>4.2989858705889299</v>
      </c>
      <c r="BI31" s="148">
        <v>2.326394391343428</v>
      </c>
      <c r="BJ31" s="147">
        <v>39.950161364441072</v>
      </c>
      <c r="BK31" s="148">
        <v>1.8910832149053829</v>
      </c>
      <c r="BL31" s="148">
        <v>28.698887565439453</v>
      </c>
      <c r="BM31" s="148">
        <v>3.772237795006617</v>
      </c>
      <c r="BN31" s="148">
        <v>5.5879527890896217</v>
      </c>
      <c r="BO31" s="147">
        <v>130.87876268075379</v>
      </c>
      <c r="BP31" s="147">
        <v>247.00559848781432</v>
      </c>
      <c r="BQ31" s="147">
        <v>220.61411498613987</v>
      </c>
      <c r="BR31" s="148">
        <v>129.34987432426848</v>
      </c>
      <c r="BS31" s="148">
        <v>91.264240661871384</v>
      </c>
      <c r="BT31" s="147">
        <v>18.307776386827847</v>
      </c>
      <c r="BU31" s="148">
        <v>9.6978450072396729</v>
      </c>
      <c r="BV31" s="148">
        <v>8.6099313795881756</v>
      </c>
      <c r="BW31" s="147">
        <v>32.747474656760808</v>
      </c>
      <c r="BX31" s="148">
        <v>3.866912445348377</v>
      </c>
      <c r="BY31" s="148">
        <v>10.800691435085229</v>
      </c>
      <c r="BZ31" s="148">
        <v>18.079870776327201</v>
      </c>
      <c r="CA31" s="147">
        <v>5.720706234180307</v>
      </c>
      <c r="CB31" s="147">
        <v>0</v>
      </c>
      <c r="CC31" s="158">
        <v>1956.0138339148277</v>
      </c>
      <c r="CD31" s="160">
        <v>1795.2918339148277</v>
      </c>
      <c r="CE31" s="160">
        <v>0</v>
      </c>
      <c r="CF31" s="160">
        <v>160.72199999999992</v>
      </c>
      <c r="CG31" s="161">
        <v>0</v>
      </c>
      <c r="CH31" s="161">
        <v>3.5999996725877281E-6</v>
      </c>
      <c r="CI31" s="161">
        <v>0</v>
      </c>
      <c r="CJ31" s="149"/>
      <c r="CK31" s="151">
        <v>40683.480395331229</v>
      </c>
      <c r="CL31" s="144" t="str">
        <f>IF(ROUND(SUM(CK31),1)&gt;ROUND(SUM(Tableau_A!CK31),1),"Supply &lt; Use",IF(ROUND(SUM(CK31),1)&lt;ROUND(SUM(Tableau_A!CK31),1),"Supply &gt; Use",""))</f>
        <v/>
      </c>
    </row>
    <row r="32" spans="1:90" s="157" customFormat="1" ht="26.25" customHeight="1" x14ac:dyDescent="0.25">
      <c r="A32" s="291" t="s">
        <v>151</v>
      </c>
      <c r="B32" s="212" t="s">
        <v>116</v>
      </c>
      <c r="C32" s="154">
        <v>41252.820687446976</v>
      </c>
      <c r="D32" s="154">
        <v>0</v>
      </c>
      <c r="E32" s="154">
        <v>0</v>
      </c>
      <c r="F32" s="154">
        <v>0</v>
      </c>
      <c r="G32" s="154">
        <v>0</v>
      </c>
      <c r="H32" s="154">
        <v>949.93254382714883</v>
      </c>
      <c r="I32" s="154">
        <v>7744.8046578466892</v>
      </c>
      <c r="J32" s="154">
        <v>205.31100000000001</v>
      </c>
      <c r="K32" s="154">
        <v>0</v>
      </c>
      <c r="L32" s="154">
        <v>0</v>
      </c>
      <c r="M32" s="154">
        <v>89.893027000000004</v>
      </c>
      <c r="N32" s="154">
        <v>0</v>
      </c>
      <c r="O32" s="154">
        <v>1764.1779858738382</v>
      </c>
      <c r="P32" s="154">
        <v>341.03298172020726</v>
      </c>
      <c r="Q32" s="154">
        <v>44.906298279792736</v>
      </c>
      <c r="R32" s="154">
        <v>0</v>
      </c>
      <c r="S32" s="154">
        <v>5299.4683649728522</v>
      </c>
      <c r="T32" s="154">
        <v>0</v>
      </c>
      <c r="U32" s="154">
        <v>8.4303380443086322E-3</v>
      </c>
      <c r="V32" s="154">
        <v>0</v>
      </c>
      <c r="W32" s="154">
        <v>0</v>
      </c>
      <c r="X32" s="154">
        <v>5.8427234530175707E-3</v>
      </c>
      <c r="Y32" s="154">
        <v>0</v>
      </c>
      <c r="Z32" s="154">
        <v>0</v>
      </c>
      <c r="AA32" s="154">
        <v>0</v>
      </c>
      <c r="AB32" s="154">
        <v>7.269385026737969E-4</v>
      </c>
      <c r="AC32" s="154">
        <v>18398.146796923716</v>
      </c>
      <c r="AD32" s="154">
        <v>14159.936688849426</v>
      </c>
      <c r="AE32" s="154">
        <v>0</v>
      </c>
      <c r="AF32" s="154">
        <v>14159.936688849426</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287664.57069158944</v>
      </c>
      <c r="CH32" s="154">
        <v>406.96728953486127</v>
      </c>
      <c r="CI32" s="154">
        <v>0</v>
      </c>
      <c r="CJ32" s="154">
        <v>2211542.1101035522</v>
      </c>
      <c r="CK32" s="154">
        <v>2540866.4687721236</v>
      </c>
      <c r="CL32" s="144" t="str">
        <f>IF(ROUND(SUM(CK32),1)&gt;ROUND(SUM(Tableau_A!CK32),1),"Supply &lt; Use",IF(ROUND(SUM(CK32),1)&lt;ROUND(SUM(Tableau_A!CK32),1),"Supply &gt; Use",""))</f>
        <v/>
      </c>
    </row>
    <row r="33" spans="1:90" s="157" customFormat="1" ht="26.25" customHeight="1" x14ac:dyDescent="0.25">
      <c r="A33" s="294" t="s">
        <v>152</v>
      </c>
      <c r="B33" s="217" t="s">
        <v>117</v>
      </c>
      <c r="C33" s="146">
        <v>11153.553325785844</v>
      </c>
      <c r="D33" s="147">
        <v>0</v>
      </c>
      <c r="E33" s="148">
        <v>0</v>
      </c>
      <c r="F33" s="148">
        <v>0</v>
      </c>
      <c r="G33" s="148">
        <v>0</v>
      </c>
      <c r="H33" s="147">
        <v>0</v>
      </c>
      <c r="I33" s="147">
        <v>205.31100000000001</v>
      </c>
      <c r="J33" s="148">
        <v>205.31100000000001</v>
      </c>
      <c r="K33" s="148">
        <v>0</v>
      </c>
      <c r="L33" s="148">
        <v>0</v>
      </c>
      <c r="M33" s="148">
        <v>0</v>
      </c>
      <c r="N33" s="148">
        <v>0</v>
      </c>
      <c r="O33" s="148">
        <v>0</v>
      </c>
      <c r="P33" s="148">
        <v>0</v>
      </c>
      <c r="Q33" s="148">
        <v>0</v>
      </c>
      <c r="R33" s="148">
        <v>0</v>
      </c>
      <c r="S33" s="148">
        <v>0</v>
      </c>
      <c r="T33" s="148">
        <v>0</v>
      </c>
      <c r="U33" s="148">
        <v>0</v>
      </c>
      <c r="V33" s="148">
        <v>0</v>
      </c>
      <c r="W33" s="148">
        <v>0</v>
      </c>
      <c r="X33" s="148">
        <v>0</v>
      </c>
      <c r="Y33" s="148">
        <v>0</v>
      </c>
      <c r="Z33" s="148">
        <v>0</v>
      </c>
      <c r="AA33" s="148">
        <v>0</v>
      </c>
      <c r="AB33" s="148">
        <v>0</v>
      </c>
      <c r="AC33" s="147">
        <v>6849.500331736418</v>
      </c>
      <c r="AD33" s="147">
        <v>4098.7419940494274</v>
      </c>
      <c r="AE33" s="148">
        <v>0</v>
      </c>
      <c r="AF33" s="148">
        <v>4098.7419940494274</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11153.553325785844</v>
      </c>
      <c r="CL33" s="144" t="str">
        <f>IF(ROUND(SUM(CK33),1)&gt;ROUND(SUM(Tableau_A!CK33),1),"Supply &lt; Use",IF(ROUND(SUM(CK33),1)&lt;ROUND(SUM(Tableau_A!CK33),1),"Supply &gt; Use",""))</f>
        <v/>
      </c>
    </row>
    <row r="34" spans="1:90" s="157" customFormat="1" ht="26.25" customHeight="1" x14ac:dyDescent="0.25">
      <c r="A34" s="295" t="s">
        <v>153</v>
      </c>
      <c r="B34" s="213" t="s">
        <v>118</v>
      </c>
      <c r="C34" s="146">
        <v>30099.267361661136</v>
      </c>
      <c r="D34" s="147">
        <v>0</v>
      </c>
      <c r="E34" s="148">
        <v>0</v>
      </c>
      <c r="F34" s="148">
        <v>0</v>
      </c>
      <c r="G34" s="148">
        <v>0</v>
      </c>
      <c r="H34" s="147">
        <v>949.93254382714883</v>
      </c>
      <c r="I34" s="147">
        <v>7539.4936578466895</v>
      </c>
      <c r="J34" s="148">
        <v>0</v>
      </c>
      <c r="K34" s="148">
        <v>0</v>
      </c>
      <c r="L34" s="148">
        <v>0</v>
      </c>
      <c r="M34" s="148">
        <v>89.893027000000004</v>
      </c>
      <c r="N34" s="148">
        <v>0</v>
      </c>
      <c r="O34" s="148">
        <v>1764.1779858738382</v>
      </c>
      <c r="P34" s="148">
        <v>341.03298172020726</v>
      </c>
      <c r="Q34" s="148">
        <v>44.906298279792736</v>
      </c>
      <c r="R34" s="148">
        <v>0</v>
      </c>
      <c r="S34" s="148">
        <v>5299.4683649728522</v>
      </c>
      <c r="T34" s="148">
        <v>0</v>
      </c>
      <c r="U34" s="148">
        <v>8.4303380443086322E-3</v>
      </c>
      <c r="V34" s="148">
        <v>0</v>
      </c>
      <c r="W34" s="148">
        <v>0</v>
      </c>
      <c r="X34" s="148">
        <v>5.8427234530175707E-3</v>
      </c>
      <c r="Y34" s="148">
        <v>0</v>
      </c>
      <c r="Z34" s="148">
        <v>0</v>
      </c>
      <c r="AA34" s="148">
        <v>0</v>
      </c>
      <c r="AB34" s="148">
        <v>7.269385026737969E-4</v>
      </c>
      <c r="AC34" s="147">
        <v>11548.646465187298</v>
      </c>
      <c r="AD34" s="147">
        <v>10061.194694799999</v>
      </c>
      <c r="AE34" s="148">
        <v>0</v>
      </c>
      <c r="AF34" s="148">
        <v>10061.194694799999</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406.96728953486127</v>
      </c>
      <c r="CI34" s="153">
        <v>0</v>
      </c>
      <c r="CJ34" s="149"/>
      <c r="CK34" s="151">
        <v>30506.234651195999</v>
      </c>
      <c r="CL34" s="144" t="str">
        <f>IF(ROUND(SUM(CK34),1)&gt;ROUND(SUM(Tableau_A!CK34),1),"Supply &lt; Use",IF(ROUND(SUM(CK34),1)&lt;ROUND(SUM(Tableau_A!CK34),1),"Supply &gt; Use",""))</f>
        <v/>
      </c>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2211542.1101035522</v>
      </c>
      <c r="CK35" s="151">
        <v>2211542.1101035522</v>
      </c>
      <c r="CL35" s="144" t="str">
        <f>IF(ROUND(SUM(CK35),1)&gt;ROUND(SUM(Tableau_A!CK35),1),"Supply &lt; Use",IF(ROUND(SUM(CK35),1)&lt;ROUND(SUM(Tableau_A!CK35),1),"Supply &gt; Use",""))</f>
        <v/>
      </c>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287664.57069158944</v>
      </c>
      <c r="CH36" s="170">
        <v>0</v>
      </c>
      <c r="CI36" s="149"/>
      <c r="CJ36" s="149"/>
      <c r="CK36" s="171">
        <v>287664.57069158944</v>
      </c>
      <c r="CL36" s="144" t="str">
        <f>IF(ROUND(SUM(CK36),1)&gt;ROUND(SUM(Tableau_A!CK36),1),"Supply &lt; Use",IF(ROUND(SUM(CK36),1)&lt;ROUND(SUM(Tableau_A!CK36),1),"Supply &gt; Use",""))</f>
        <v/>
      </c>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4070260.9921776839</v>
      </c>
      <c r="D38" s="177">
        <v>69046.41321136539</v>
      </c>
      <c r="E38" s="177">
        <v>30679.699733806039</v>
      </c>
      <c r="F38" s="177">
        <v>35458.656125169393</v>
      </c>
      <c r="G38" s="177">
        <v>2908.0573523899661</v>
      </c>
      <c r="H38" s="177">
        <v>12320.168173536744</v>
      </c>
      <c r="I38" s="177">
        <v>2689936.4311110531</v>
      </c>
      <c r="J38" s="177">
        <v>59911.878384836069</v>
      </c>
      <c r="K38" s="177">
        <v>9897.6805958514342</v>
      </c>
      <c r="L38" s="177">
        <v>3282.5589058489372</v>
      </c>
      <c r="M38" s="177">
        <v>19583.672428468948</v>
      </c>
      <c r="N38" s="177">
        <v>11859.971037789201</v>
      </c>
      <c r="O38" s="177">
        <v>1721507.6043141119</v>
      </c>
      <c r="P38" s="177">
        <v>470648.67333379399</v>
      </c>
      <c r="Q38" s="177">
        <v>7300.7729087206953</v>
      </c>
      <c r="R38" s="177">
        <v>4805.4796103520057</v>
      </c>
      <c r="S38" s="177">
        <v>79523.318660789388</v>
      </c>
      <c r="T38" s="177">
        <v>268723.49463919364</v>
      </c>
      <c r="U38" s="177">
        <v>7867.2685203559422</v>
      </c>
      <c r="V38" s="177">
        <v>2686.5089504851999</v>
      </c>
      <c r="W38" s="177">
        <v>2513.2413067561301</v>
      </c>
      <c r="X38" s="177">
        <v>6020.3706918026437</v>
      </c>
      <c r="Y38" s="177">
        <v>5072.5644465329906</v>
      </c>
      <c r="Z38" s="177">
        <v>1082.1134318953577</v>
      </c>
      <c r="AA38" s="177">
        <v>6277.3092715940302</v>
      </c>
      <c r="AB38" s="177">
        <v>1371.9496718748267</v>
      </c>
      <c r="AC38" s="177">
        <v>785215.90775529342</v>
      </c>
      <c r="AD38" s="177">
        <v>25152.555664911928</v>
      </c>
      <c r="AE38" s="177">
        <v>1929.3824557297078</v>
      </c>
      <c r="AF38" s="177">
        <v>23223.173209182223</v>
      </c>
      <c r="AG38" s="177">
        <v>56271.636704467062</v>
      </c>
      <c r="AH38" s="177">
        <v>64960.063341809422</v>
      </c>
      <c r="AI38" s="177">
        <v>10277.926629407932</v>
      </c>
      <c r="AJ38" s="177">
        <v>31144.745142102987</v>
      </c>
      <c r="AK38" s="177">
        <v>23537.391570298489</v>
      </c>
      <c r="AL38" s="177">
        <v>209916.82328462022</v>
      </c>
      <c r="AM38" s="177">
        <v>91772.249285779442</v>
      </c>
      <c r="AN38" s="177">
        <v>41952.157116753137</v>
      </c>
      <c r="AO38" s="177">
        <v>53610.489312072539</v>
      </c>
      <c r="AP38" s="177">
        <v>19018.878455427825</v>
      </c>
      <c r="AQ38" s="177">
        <v>3563.0491145873243</v>
      </c>
      <c r="AR38" s="177">
        <v>14486.16060146396</v>
      </c>
      <c r="AS38" s="177">
        <v>7791.7081125911291</v>
      </c>
      <c r="AT38" s="177">
        <v>2579.8785141412209</v>
      </c>
      <c r="AU38" s="177">
        <v>1235.2483712867706</v>
      </c>
      <c r="AV38" s="177">
        <v>1533.4355695969075</v>
      </c>
      <c r="AW38" s="177">
        <v>2443.1456575662291</v>
      </c>
      <c r="AX38" s="177">
        <v>6199.1214245718438</v>
      </c>
      <c r="AY38" s="177">
        <v>3034.6586465342048</v>
      </c>
      <c r="AZ38" s="177">
        <v>1340.9593301032503</v>
      </c>
      <c r="BA38" s="177">
        <v>1823.5034479343888</v>
      </c>
      <c r="BB38" s="177">
        <v>2339.4689270535628</v>
      </c>
      <c r="BC38" s="177">
        <v>0</v>
      </c>
      <c r="BD38" s="177">
        <v>21475.499688465748</v>
      </c>
      <c r="BE38" s="177">
        <v>14889.537712508405</v>
      </c>
      <c r="BF38" s="177">
        <v>2541.3804924411434</v>
      </c>
      <c r="BG38" s="177">
        <v>2330.5907535659917</v>
      </c>
      <c r="BH38" s="177">
        <v>925.26222918777762</v>
      </c>
      <c r="BI38" s="177">
        <v>788.72850076243162</v>
      </c>
      <c r="BJ38" s="177">
        <v>17123.572726906645</v>
      </c>
      <c r="BK38" s="177">
        <v>6536.9237229189275</v>
      </c>
      <c r="BL38" s="177">
        <v>4781.1233717711139</v>
      </c>
      <c r="BM38" s="177">
        <v>780.2440715646095</v>
      </c>
      <c r="BN38" s="177">
        <v>5025.2815606519889</v>
      </c>
      <c r="BO38" s="177">
        <v>33183.837779894558</v>
      </c>
      <c r="BP38" s="177">
        <v>19265.417489058862</v>
      </c>
      <c r="BQ38" s="177">
        <v>20560.891315614681</v>
      </c>
      <c r="BR38" s="177">
        <v>13198.870733844857</v>
      </c>
      <c r="BS38" s="177">
        <v>7362.0205817698197</v>
      </c>
      <c r="BT38" s="177">
        <v>6149.6150847937433</v>
      </c>
      <c r="BU38" s="177">
        <v>3291.7473935598255</v>
      </c>
      <c r="BV38" s="177">
        <v>2857.8676912339183</v>
      </c>
      <c r="BW38" s="177">
        <v>7948.553332327966</v>
      </c>
      <c r="BX38" s="177">
        <v>1790.1104195125092</v>
      </c>
      <c r="BY38" s="177">
        <v>1388.147642964419</v>
      </c>
      <c r="BZ38" s="177">
        <v>4770.295269851038</v>
      </c>
      <c r="CA38" s="177">
        <v>917.14644788383669</v>
      </c>
      <c r="CB38" s="177">
        <v>0</v>
      </c>
      <c r="CC38" s="177">
        <v>508815.7149589436</v>
      </c>
      <c r="CD38" s="177">
        <v>268006.24263245059</v>
      </c>
      <c r="CE38" s="177">
        <v>122309.05123965151</v>
      </c>
      <c r="CF38" s="177">
        <v>118500.42108684144</v>
      </c>
      <c r="CG38" s="177">
        <v>249601.72514442899</v>
      </c>
      <c r="CH38" s="177">
        <v>48.779590152529977</v>
      </c>
      <c r="CI38" s="177">
        <v>1572511.6680000001</v>
      </c>
      <c r="CJ38" s="177">
        <v>2211542.1101035522</v>
      </c>
      <c r="CK38" s="177">
        <v>8612780.9899747595</v>
      </c>
      <c r="CL38" s="144" t="str">
        <f>IF(ROUND(SUM(CK38),1)&gt;ROUND(SUM(Tableau_A!CK38),1),"Supply &lt; Use",IF(ROUND(SUM(CK38),1)&lt;ROUND(SUM(Tableau_A!CK38),1),"Supply &gt; Use",""))</f>
        <v/>
      </c>
    </row>
    <row r="39" spans="1:90" s="141" customFormat="1" ht="18" customHeight="1" x14ac:dyDescent="0.25">
      <c r="A39" s="304"/>
      <c r="B39" s="178"/>
      <c r="C39" s="179" t="str">
        <f>IF(ROUND(SUM(C38),1)&gt;ROUND(SUM(Tableau_A!C38),1),"Supply &lt; Use",IF(ROUND(SUM(C38),1)&lt;ROUND(SUM(Tableau_A!C38),1),"Supply &gt; Use",""))</f>
        <v/>
      </c>
      <c r="D39" s="179" t="str">
        <f>IF(ROUND(SUM(D38),1)&gt;ROUND(SUM(Tableau_A!D38),1),"Supply &lt; Use",IF(ROUND(SUM(D38),1)&lt;ROUND(SUM(Tableau_A!D38),1),"Supply &gt; Use",""))</f>
        <v/>
      </c>
      <c r="E39" s="179" t="str">
        <f>IF(ROUND(SUM(E38),1)&gt;ROUND(SUM(Tableau_A!E38),1),"Supply &lt; Use",IF(ROUND(SUM(E38),1)&lt;ROUND(SUM(Tableau_A!E38),1),"Supply &gt; Use",""))</f>
        <v/>
      </c>
      <c r="F39" s="179" t="str">
        <f>IF(ROUND(SUM(F38),1)&gt;ROUND(SUM(Tableau_A!F38),1),"Supply &lt; Use",IF(ROUND(SUM(F38),1)&lt;ROUND(SUM(Tableau_A!F38),1),"Supply &gt; Use",""))</f>
        <v/>
      </c>
      <c r="G39" s="179" t="str">
        <f>IF(ROUND(SUM(G38),1)&gt;ROUND(SUM(Tableau_A!G38),1),"Supply &lt; Use",IF(ROUND(SUM(G38),1)&lt;ROUND(SUM(Tableau_A!G38),1),"Supply &gt; Use",""))</f>
        <v/>
      </c>
      <c r="H39" s="179" t="str">
        <f>IF(ROUND(SUM(H38),1)&gt;ROUND(SUM(Tableau_A!H38),1),"Supply &lt; Use",IF(ROUND(SUM(H38),1)&lt;ROUND(SUM(Tableau_A!H38),1),"Supply &gt; Use",""))</f>
        <v/>
      </c>
      <c r="I39" s="179" t="str">
        <f>IF(ROUND(SUM(I38),1)&gt;ROUND(SUM(Tableau_A!I38),1),"Supply &lt; Use",IF(ROUND(SUM(I38),1)&lt;ROUND(SUM(Tableau_A!I38),1),"Supply &gt; Use",""))</f>
        <v/>
      </c>
      <c r="J39" s="179" t="str">
        <f>IF(ROUND(SUM(J38),1)&gt;ROUND(SUM(Tableau_A!J38),1),"Supply &lt; Use",IF(ROUND(SUM(J38),1)&lt;ROUND(SUM(Tableau_A!J38),1),"Supply &gt; Use",""))</f>
        <v/>
      </c>
      <c r="K39" s="179" t="str">
        <f>IF(ROUND(SUM(K38),1)&gt;ROUND(SUM(Tableau_A!K38),1),"Supply &lt; Use",IF(ROUND(SUM(K38),1)&lt;ROUND(SUM(Tableau_A!K38),1),"Supply &gt; Use",""))</f>
        <v/>
      </c>
      <c r="L39" s="179" t="str">
        <f>IF(ROUND(SUM(L38),1)&gt;ROUND(SUM(Tableau_A!L38),1),"Supply &lt; Use",IF(ROUND(SUM(L38),1)&lt;ROUND(SUM(Tableau_A!L38),1),"Supply &gt; Use",""))</f>
        <v/>
      </c>
      <c r="M39" s="179" t="str">
        <f>IF(ROUND(SUM(M38),1)&gt;ROUND(SUM(Tableau_A!M38),1),"Supply &lt; Use",IF(ROUND(SUM(M38),1)&lt;ROUND(SUM(Tableau_A!M38),1),"Supply &gt; Use",""))</f>
        <v/>
      </c>
      <c r="N39" s="179" t="str">
        <f>IF(ROUND(SUM(N38),1)&gt;ROUND(SUM(Tableau_A!N38),1),"Supply &lt; Use",IF(ROUND(SUM(N38),1)&lt;ROUND(SUM(Tableau_A!N38),1),"Supply &gt; Use",""))</f>
        <v/>
      </c>
      <c r="O39" s="179" t="str">
        <f>IF(ROUND(SUM(O38),1)&gt;ROUND(SUM(Tableau_A!O38),1),"Supply &lt; Use",IF(ROUND(SUM(O38),1)&lt;ROUND(SUM(Tableau_A!O38),1),"Supply &gt; Use",""))</f>
        <v/>
      </c>
      <c r="P39" s="179" t="str">
        <f>IF(ROUND(SUM(P38),1)&gt;ROUND(SUM(Tableau_A!P38),1),"Supply &lt; Use",IF(ROUND(SUM(P38),1)&lt;ROUND(SUM(Tableau_A!P38),1),"Supply &gt; Use",""))</f>
        <v/>
      </c>
      <c r="Q39" s="179" t="str">
        <f>IF(ROUND(SUM(Q38),1)&gt;ROUND(SUM(Tableau_A!Q38),1),"Supply &lt; Use",IF(ROUND(SUM(Q38),1)&lt;ROUND(SUM(Tableau_A!Q38),1),"Supply &gt; Use",""))</f>
        <v/>
      </c>
      <c r="R39" s="179" t="str">
        <f>IF(ROUND(SUM(R38),1)&gt;ROUND(SUM(Tableau_A!R38),1),"Supply &lt; Use",IF(ROUND(SUM(R38),1)&lt;ROUND(SUM(Tableau_A!R38),1),"Supply &gt; Use",""))</f>
        <v/>
      </c>
      <c r="S39" s="179" t="str">
        <f>IF(ROUND(SUM(S38),1)&gt;ROUND(SUM(Tableau_A!S38),1),"Supply &lt; Use",IF(ROUND(SUM(S38),1)&lt;ROUND(SUM(Tableau_A!S38),1),"Supply &gt; Use",""))</f>
        <v/>
      </c>
      <c r="T39" s="179" t="str">
        <f>IF(ROUND(SUM(T38),1)&gt;ROUND(SUM(Tableau_A!T38),1),"Supply &lt; Use",IF(ROUND(SUM(T38),1)&lt;ROUND(SUM(Tableau_A!T38),1),"Supply &gt; Use",""))</f>
        <v/>
      </c>
      <c r="U39" s="179" t="str">
        <f>IF(ROUND(SUM(U38),1)&gt;ROUND(SUM(Tableau_A!U38),1),"Supply &lt; Use",IF(ROUND(SUM(U38),1)&lt;ROUND(SUM(Tableau_A!U38),1),"Supply &gt; Use",""))</f>
        <v/>
      </c>
      <c r="V39" s="179" t="str">
        <f>IF(ROUND(SUM(V38),1)&gt;ROUND(SUM(Tableau_A!V38),1),"Supply &lt; Use",IF(ROUND(SUM(V38),1)&lt;ROUND(SUM(Tableau_A!V38),1),"Supply &gt; Use",""))</f>
        <v/>
      </c>
      <c r="W39" s="179" t="str">
        <f>IF(ROUND(SUM(W38),1)&gt;ROUND(SUM(Tableau_A!W38),1),"Supply &lt; Use",IF(ROUND(SUM(W38),1)&lt;ROUND(SUM(Tableau_A!W38),1),"Supply &gt; Use",""))</f>
        <v/>
      </c>
      <c r="X39" s="179" t="str">
        <f>IF(ROUND(SUM(X38),1)&gt;ROUND(SUM(Tableau_A!X38),1),"Supply &lt; Use",IF(ROUND(SUM(X38),1)&lt;ROUND(SUM(Tableau_A!X38),1),"Supply &gt; Use",""))</f>
        <v/>
      </c>
      <c r="Y39" s="179" t="str">
        <f>IF(ROUND(SUM(Y38),1)&gt;ROUND(SUM(Tableau_A!Y38),1),"Supply &lt; Use",IF(ROUND(SUM(Y38),1)&lt;ROUND(SUM(Tableau_A!Y38),1),"Supply &gt; Use",""))</f>
        <v/>
      </c>
      <c r="Z39" s="179" t="str">
        <f>IF(ROUND(SUM(Z38),1)&gt;ROUND(SUM(Tableau_A!Z38),1),"Supply &lt; Use",IF(ROUND(SUM(Z38),1)&lt;ROUND(SUM(Tableau_A!Z38),1),"Supply &gt; Use",""))</f>
        <v/>
      </c>
      <c r="AA39" s="179" t="str">
        <f>IF(ROUND(SUM(AA38),1)&gt;ROUND(SUM(Tableau_A!AA38),1),"Supply &lt; Use",IF(ROUND(SUM(AA38),1)&lt;ROUND(SUM(Tableau_A!AA38),1),"Supply &gt; Use",""))</f>
        <v/>
      </c>
      <c r="AB39" s="179" t="str">
        <f>IF(ROUND(SUM(AB38),1)&gt;ROUND(SUM(Tableau_A!AB38),1),"Supply &lt; Use",IF(ROUND(SUM(AB38),1)&lt;ROUND(SUM(Tableau_A!AB38),1),"Supply &gt; Use",""))</f>
        <v/>
      </c>
      <c r="AC39" s="179" t="str">
        <f>IF(ROUND(SUM(AC38),1)&gt;ROUND(SUM(Tableau_A!AC38),1),"Supply &lt; Use",IF(ROUND(SUM(AC38),1)&lt;ROUND(SUM(Tableau_A!AC38),1),"Supply &gt; Use",""))</f>
        <v/>
      </c>
      <c r="AD39" s="179" t="str">
        <f>IF(ROUND(SUM(AD38),1)&gt;ROUND(SUM(Tableau_A!AD38),1),"Supply &lt; Use",IF(ROUND(SUM(AD38),1)&lt;ROUND(SUM(Tableau_A!AD38),1),"Supply &gt; Use",""))</f>
        <v/>
      </c>
      <c r="AE39" s="179" t="str">
        <f>IF(ROUND(SUM(AE38),1)&gt;ROUND(SUM(Tableau_A!AE38),1),"Supply &lt; Use",IF(ROUND(SUM(AE38),1)&lt;ROUND(SUM(Tableau_A!AE38),1),"Supply &gt; Use",""))</f>
        <v/>
      </c>
      <c r="AF39" s="179" t="str">
        <f>IF(ROUND(SUM(AF38),1)&gt;ROUND(SUM(Tableau_A!AF38),1),"Supply &lt; Use",IF(ROUND(SUM(AF38),1)&lt;ROUND(SUM(Tableau_A!AF38),1),"Supply &gt; Use",""))</f>
        <v/>
      </c>
      <c r="AG39" s="179" t="str">
        <f>IF(ROUND(SUM(AG38),1)&gt;ROUND(SUM(Tableau_A!AG38),1),"Supply &lt; Use",IF(ROUND(SUM(AG38),1)&lt;ROUND(SUM(Tableau_A!AG38),1),"Supply &gt; Use",""))</f>
        <v/>
      </c>
      <c r="AH39" s="179" t="str">
        <f>IF(ROUND(SUM(AH38),1)&gt;ROUND(SUM(Tableau_A!AH38),1),"Supply &lt; Use",IF(ROUND(SUM(AH38),1)&lt;ROUND(SUM(Tableau_A!AH38),1),"Supply &gt; Use",""))</f>
        <v/>
      </c>
      <c r="AI39" s="179" t="str">
        <f>IF(ROUND(SUM(AI38),1)&gt;ROUND(SUM(Tableau_A!AI38),1),"Supply &lt; Use",IF(ROUND(SUM(AI38),1)&lt;ROUND(SUM(Tableau_A!AI38),1),"Supply &gt; Use",""))</f>
        <v/>
      </c>
      <c r="AJ39" s="179" t="str">
        <f>IF(ROUND(SUM(AJ38),1)&gt;ROUND(SUM(Tableau_A!AJ38),1),"Supply &lt; Use",IF(ROUND(SUM(AJ38),1)&lt;ROUND(SUM(Tableau_A!AJ38),1),"Supply &gt; Use",""))</f>
        <v/>
      </c>
      <c r="AK39" s="179" t="str">
        <f>IF(ROUND(SUM(AK38),1)&gt;ROUND(SUM(Tableau_A!AK38),1),"Supply &lt; Use",IF(ROUND(SUM(AK38),1)&lt;ROUND(SUM(Tableau_A!AK38),1),"Supply &gt; Use",""))</f>
        <v/>
      </c>
      <c r="AL39" s="179" t="str">
        <f>IF(ROUND(SUM(AL38),1)&gt;ROUND(SUM(Tableau_A!AL38),1),"Supply &lt; Use",IF(ROUND(SUM(AL38),1)&lt;ROUND(SUM(Tableau_A!AL38),1),"Supply &gt; Use",""))</f>
        <v/>
      </c>
      <c r="AM39" s="179" t="str">
        <f>IF(ROUND(SUM(AM38),1)&gt;ROUND(SUM(Tableau_A!AM38),1),"Supply &lt; Use",IF(ROUND(SUM(AM38),1)&lt;ROUND(SUM(Tableau_A!AM38),1),"Supply &gt; Use",""))</f>
        <v/>
      </c>
      <c r="AN39" s="179" t="str">
        <f>IF(ROUND(SUM(AN38),1)&gt;ROUND(SUM(Tableau_A!AN38),1),"Supply &lt; Use",IF(ROUND(SUM(AN38),1)&lt;ROUND(SUM(Tableau_A!AN38),1),"Supply &gt; Use",""))</f>
        <v/>
      </c>
      <c r="AO39" s="179" t="str">
        <f>IF(ROUND(SUM(AO38),1)&gt;ROUND(SUM(Tableau_A!AO38),1),"Supply &lt; Use",IF(ROUND(SUM(AO38),1)&lt;ROUND(SUM(Tableau_A!AO38),1),"Supply &gt; Use",""))</f>
        <v/>
      </c>
      <c r="AP39" s="179" t="str">
        <f>IF(ROUND(SUM(AP38),1)&gt;ROUND(SUM(Tableau_A!AP38),1),"Supply &lt; Use",IF(ROUND(SUM(AP38),1)&lt;ROUND(SUM(Tableau_A!AP38),1),"Supply &gt; Use",""))</f>
        <v/>
      </c>
      <c r="AQ39" s="179" t="str">
        <f>IF(ROUND(SUM(AQ38),1)&gt;ROUND(SUM(Tableau_A!AQ38),1),"Supply &lt; Use",IF(ROUND(SUM(AQ38),1)&lt;ROUND(SUM(Tableau_A!AQ38),1),"Supply &gt; Use",""))</f>
        <v/>
      </c>
      <c r="AR39" s="179" t="str">
        <f>IF(ROUND(SUM(AR38),1)&gt;ROUND(SUM(Tableau_A!AR38),1),"Supply &lt; Use",IF(ROUND(SUM(AR38),1)&lt;ROUND(SUM(Tableau_A!AR38),1),"Supply &gt; Use",""))</f>
        <v/>
      </c>
      <c r="AS39" s="179" t="str">
        <f>IF(ROUND(SUM(AS38),1)&gt;ROUND(SUM(Tableau_A!AS38),1),"Supply &lt; Use",IF(ROUND(SUM(AS38),1)&lt;ROUND(SUM(Tableau_A!AS38),1),"Supply &gt; Use",""))</f>
        <v/>
      </c>
      <c r="AT39" s="179" t="str">
        <f>IF(ROUND(SUM(AT38),1)&gt;ROUND(SUM(Tableau_A!AT38),1),"Supply &lt; Use",IF(ROUND(SUM(AT38),1)&lt;ROUND(SUM(Tableau_A!AT38),1),"Supply &gt; Use",""))</f>
        <v/>
      </c>
      <c r="AU39" s="179" t="str">
        <f>IF(ROUND(SUM(AU38),1)&gt;ROUND(SUM(Tableau_A!AU38),1),"Supply &lt; Use",IF(ROUND(SUM(AU38),1)&lt;ROUND(SUM(Tableau_A!AU38),1),"Supply &gt; Use",""))</f>
        <v/>
      </c>
      <c r="AV39" s="179" t="str">
        <f>IF(ROUND(SUM(AV38),1)&gt;ROUND(SUM(Tableau_A!AV38),1),"Supply &lt; Use",IF(ROUND(SUM(AV38),1)&lt;ROUND(SUM(Tableau_A!AV38),1),"Supply &gt; Use",""))</f>
        <v/>
      </c>
      <c r="AW39" s="179" t="str">
        <f>IF(ROUND(SUM(AW38),1)&gt;ROUND(SUM(Tableau_A!AW38),1),"Supply &lt; Use",IF(ROUND(SUM(AW38),1)&lt;ROUND(SUM(Tableau_A!AW38),1),"Supply &gt; Use",""))</f>
        <v/>
      </c>
      <c r="AX39" s="179" t="str">
        <f>IF(ROUND(SUM(AX38),1)&gt;ROUND(SUM(Tableau_A!AX38),1),"Supply &lt; Use",IF(ROUND(SUM(AX38),1)&lt;ROUND(SUM(Tableau_A!AX38),1),"Supply &gt; Use",""))</f>
        <v/>
      </c>
      <c r="AY39" s="179" t="str">
        <f>IF(ROUND(SUM(AY38),1)&gt;ROUND(SUM(Tableau_A!AY38),1),"Supply &lt; Use",IF(ROUND(SUM(AY38),1)&lt;ROUND(SUM(Tableau_A!AY38),1),"Supply &gt; Use",""))</f>
        <v/>
      </c>
      <c r="AZ39" s="179" t="str">
        <f>IF(ROUND(SUM(AZ38),1)&gt;ROUND(SUM(Tableau_A!AZ38),1),"Supply &lt; Use",IF(ROUND(SUM(AZ38),1)&lt;ROUND(SUM(Tableau_A!AZ38),1),"Supply &gt; Use",""))</f>
        <v/>
      </c>
      <c r="BA39" s="179" t="str">
        <f>IF(ROUND(SUM(BA38),1)&gt;ROUND(SUM(Tableau_A!BA38),1),"Supply &lt; Use",IF(ROUND(SUM(BA38),1)&lt;ROUND(SUM(Tableau_A!BA38),1),"Supply &gt; Use",""))</f>
        <v/>
      </c>
      <c r="BB39" s="179" t="str">
        <f>IF(ROUND(SUM(BB38),1)&gt;ROUND(SUM(Tableau_A!BB38),1),"Supply &lt; Use",IF(ROUND(SUM(BB38),1)&lt;ROUND(SUM(Tableau_A!BB38),1),"Supply &gt; Use",""))</f>
        <v/>
      </c>
      <c r="BC39" s="179" t="str">
        <f>IF(ROUND(SUM(BC38),1)&gt;ROUND(SUM(Tableau_A!BC38),1),"Supply &lt; Use",IF(ROUND(SUM(BC38),1)&lt;ROUND(SUM(Tableau_A!BC38),1),"Supply &gt; Use",""))</f>
        <v/>
      </c>
      <c r="BD39" s="179" t="str">
        <f>IF(ROUND(SUM(BD38),1)&gt;ROUND(SUM(Tableau_A!BD38),1),"Supply &lt; Use",IF(ROUND(SUM(BD38),1)&lt;ROUND(SUM(Tableau_A!BD38),1),"Supply &gt; Use",""))</f>
        <v/>
      </c>
      <c r="BE39" s="179" t="str">
        <f>IF(ROUND(SUM(BE38),1)&gt;ROUND(SUM(Tableau_A!BE38),1),"Supply &lt; Use",IF(ROUND(SUM(BE38),1)&lt;ROUND(SUM(Tableau_A!BE38),1),"Supply &gt; Use",""))</f>
        <v/>
      </c>
      <c r="BF39" s="179" t="str">
        <f>IF(ROUND(SUM(BF38),1)&gt;ROUND(SUM(Tableau_A!BF38),1),"Supply &lt; Use",IF(ROUND(SUM(BF38),1)&lt;ROUND(SUM(Tableau_A!BF38),1),"Supply &gt; Use",""))</f>
        <v/>
      </c>
      <c r="BG39" s="179" t="str">
        <f>IF(ROUND(SUM(BG38),1)&gt;ROUND(SUM(Tableau_A!BG38),1),"Supply &lt; Use",IF(ROUND(SUM(BG38),1)&lt;ROUND(SUM(Tableau_A!BG38),1),"Supply &gt; Use",""))</f>
        <v/>
      </c>
      <c r="BH39" s="179" t="str">
        <f>IF(ROUND(SUM(BH38),1)&gt;ROUND(SUM(Tableau_A!BH38),1),"Supply &lt; Use",IF(ROUND(SUM(BH38),1)&lt;ROUND(SUM(Tableau_A!BH38),1),"Supply &gt; Use",""))</f>
        <v/>
      </c>
      <c r="BI39" s="179" t="str">
        <f>IF(ROUND(SUM(BI38),1)&gt;ROUND(SUM(Tableau_A!BI38),1),"Supply &lt; Use",IF(ROUND(SUM(BI38),1)&lt;ROUND(SUM(Tableau_A!BI38),1),"Supply &gt; Use",""))</f>
        <v/>
      </c>
      <c r="BJ39" s="179" t="str">
        <f>IF(ROUND(SUM(BJ38),1)&gt;ROUND(SUM(Tableau_A!BJ38),1),"Supply &lt; Use",IF(ROUND(SUM(BJ38),1)&lt;ROUND(SUM(Tableau_A!BJ38),1),"Supply &gt; Use",""))</f>
        <v/>
      </c>
      <c r="BK39" s="179" t="str">
        <f>IF(ROUND(SUM(BK38),1)&gt;ROUND(SUM(Tableau_A!BK38),1),"Supply &lt; Use",IF(ROUND(SUM(BK38),1)&lt;ROUND(SUM(Tableau_A!BK38),1),"Supply &gt; Use",""))</f>
        <v/>
      </c>
      <c r="BL39" s="179" t="str">
        <f>IF(ROUND(SUM(BL38),1)&gt;ROUND(SUM(Tableau_A!BL38),1),"Supply &lt; Use",IF(ROUND(SUM(BL38),1)&lt;ROUND(SUM(Tableau_A!BL38),1),"Supply &gt; Use",""))</f>
        <v/>
      </c>
      <c r="BM39" s="179" t="str">
        <f>IF(ROUND(SUM(BM38),1)&gt;ROUND(SUM(Tableau_A!BM38),1),"Supply &lt; Use",IF(ROUND(SUM(BM38),1)&lt;ROUND(SUM(Tableau_A!BM38),1),"Supply &gt; Use",""))</f>
        <v/>
      </c>
      <c r="BN39" s="179" t="str">
        <f>IF(ROUND(SUM(BN38),1)&gt;ROUND(SUM(Tableau_A!BN38),1),"Supply &lt; Use",IF(ROUND(SUM(BN38),1)&lt;ROUND(SUM(Tableau_A!BN38),1),"Supply &gt; Use",""))</f>
        <v/>
      </c>
      <c r="BO39" s="179" t="str">
        <f>IF(ROUND(SUM(BO38),1)&gt;ROUND(SUM(Tableau_A!BO38),1),"Supply &lt; Use",IF(ROUND(SUM(BO38),1)&lt;ROUND(SUM(Tableau_A!BO38),1),"Supply &gt; Use",""))</f>
        <v/>
      </c>
      <c r="BP39" s="179" t="str">
        <f>IF(ROUND(SUM(BP38),1)&gt;ROUND(SUM(Tableau_A!BP38),1),"Supply &lt; Use",IF(ROUND(SUM(BP38),1)&lt;ROUND(SUM(Tableau_A!BP38),1),"Supply &gt; Use",""))</f>
        <v/>
      </c>
      <c r="BQ39" s="179" t="str">
        <f>IF(ROUND(SUM(BQ38),1)&gt;ROUND(SUM(Tableau_A!BQ38),1),"Supply &lt; Use",IF(ROUND(SUM(BQ38),1)&lt;ROUND(SUM(Tableau_A!BQ38),1),"Supply &gt; Use",""))</f>
        <v/>
      </c>
      <c r="BR39" s="179" t="str">
        <f>IF(ROUND(SUM(BR38),1)&gt;ROUND(SUM(Tableau_A!BR38),1),"Supply &lt; Use",IF(ROUND(SUM(BR38),1)&lt;ROUND(SUM(Tableau_A!BR38),1),"Supply &gt; Use",""))</f>
        <v/>
      </c>
      <c r="BS39" s="179" t="str">
        <f>IF(ROUND(SUM(BS38),1)&gt;ROUND(SUM(Tableau_A!BS38),1),"Supply &lt; Use",IF(ROUND(SUM(BS38),1)&lt;ROUND(SUM(Tableau_A!BS38),1),"Supply &gt; Use",""))</f>
        <v/>
      </c>
      <c r="BT39" s="179" t="str">
        <f>IF(ROUND(SUM(BT38),1)&gt;ROUND(SUM(Tableau_A!BT38),1),"Supply &lt; Use",IF(ROUND(SUM(BT38),1)&lt;ROUND(SUM(Tableau_A!BT38),1),"Supply &gt; Use",""))</f>
        <v/>
      </c>
      <c r="BU39" s="179" t="str">
        <f>IF(ROUND(SUM(BU38),1)&gt;ROUND(SUM(Tableau_A!BU38),1),"Supply &lt; Use",IF(ROUND(SUM(BU38),1)&lt;ROUND(SUM(Tableau_A!BU38),1),"Supply &gt; Use",""))</f>
        <v/>
      </c>
      <c r="BV39" s="179" t="str">
        <f>IF(ROUND(SUM(BV38),1)&gt;ROUND(SUM(Tableau_A!BV38),1),"Supply &lt; Use",IF(ROUND(SUM(BV38),1)&lt;ROUND(SUM(Tableau_A!BV38),1),"Supply &gt; Use",""))</f>
        <v/>
      </c>
      <c r="BW39" s="179" t="str">
        <f>IF(ROUND(SUM(BW38),1)&gt;ROUND(SUM(Tableau_A!BW38),1),"Supply &lt; Use",IF(ROUND(SUM(BW38),1)&lt;ROUND(SUM(Tableau_A!BW38),1),"Supply &gt; Use",""))</f>
        <v/>
      </c>
      <c r="BX39" s="179" t="str">
        <f>IF(ROUND(SUM(BX38),1)&gt;ROUND(SUM(Tableau_A!BX38),1),"Supply &lt; Use",IF(ROUND(SUM(BX38),1)&lt;ROUND(SUM(Tableau_A!BX38),1),"Supply &gt; Use",""))</f>
        <v/>
      </c>
      <c r="BY39" s="179" t="str">
        <f>IF(ROUND(SUM(BY38),1)&gt;ROUND(SUM(Tableau_A!BY38),1),"Supply &lt; Use",IF(ROUND(SUM(BY38),1)&lt;ROUND(SUM(Tableau_A!BY38),1),"Supply &gt; Use",""))</f>
        <v/>
      </c>
      <c r="BZ39" s="179" t="str">
        <f>IF(ROUND(SUM(BZ38),1)&gt;ROUND(SUM(Tableau_A!BZ38),1),"Supply &lt; Use",IF(ROUND(SUM(BZ38),1)&lt;ROUND(SUM(Tableau_A!BZ38),1),"Supply &gt; Use",""))</f>
        <v/>
      </c>
      <c r="CA39" s="179" t="str">
        <f>IF(ROUND(SUM(CA38),1)&gt;ROUND(SUM(Tableau_A!CA38),1),"Supply &lt; Use",IF(ROUND(SUM(CA38),1)&lt;ROUND(SUM(Tableau_A!CA38),1),"Supply &gt; Use",""))</f>
        <v/>
      </c>
      <c r="CB39" s="179" t="str">
        <f>IF(ROUND(SUM(CB38),1)&gt;ROUND(SUM(Tableau_A!CB38),1),"Supply &lt; Use",IF(ROUND(SUM(CB38),1)&lt;ROUND(SUM(Tableau_A!CB38),1),"Supply &gt; Use",""))</f>
        <v/>
      </c>
      <c r="CC39" s="179" t="str">
        <f>IF(ROUND(SUM(CC38),1)&gt;ROUND(SUM(Tableau_A!CC38),1),"Supply &lt; Use",IF(ROUND(SUM(CC38),1)&lt;ROUND(SUM(Tableau_A!CC38),1),"Supply &gt; Use",""))</f>
        <v/>
      </c>
      <c r="CD39" s="179" t="str">
        <f>IF(ROUND(SUM(CD38),1)&gt;ROUND(SUM(Tableau_A!CD38),1),"Supply &lt; Use",IF(ROUND(SUM(CD38),1)&lt;ROUND(SUM(Tableau_A!CD38),1),"Supply &gt; Use",""))</f>
        <v/>
      </c>
      <c r="CE39" s="179" t="str">
        <f>IF(ROUND(SUM(CE38),1)&gt;ROUND(SUM(Tableau_A!CE38),1),"Supply &lt; Use",IF(ROUND(SUM(CE38),1)&lt;ROUND(SUM(Tableau_A!CE38),1),"Supply &gt; Use",""))</f>
        <v/>
      </c>
      <c r="CF39" s="179" t="str">
        <f>IF(ROUND(SUM(CF38),1)&gt;ROUND(SUM(Tableau_A!CF38),1),"Supply &lt; Use",IF(ROUND(SUM(CF38),1)&lt;ROUND(SUM(Tableau_A!CF38),1),"Supply &gt; Use",""))</f>
        <v/>
      </c>
      <c r="CG39" s="179"/>
      <c r="CH39" s="179"/>
      <c r="CI39" s="179"/>
      <c r="CJ39" s="179"/>
      <c r="CK39" s="179" t="str">
        <f>IF(ROUND(SUM(CK38),1)&gt;ROUND(SUM(Tableau_A!CK38),1),"Supply &lt; Use",IF(ROUND(SUM(CK38),1)&lt;ROUND(SUM(Tableau_A!CK38),1),"Supply &gt; Use",""))</f>
        <v/>
      </c>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11" priority="1" stopIfTrue="1" operator="containsText" text="Supply &lt; Use">
      <formula>NOT(ISERROR(SEARCH("Supply &lt; Use",C3)))</formula>
    </cfRule>
    <cfRule type="containsText" dxfId="10"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CAB83269-42AF-4547-98ED-57686648F52F}">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E683BA2B-4BBD-4126-9B81-98D52CD1BF78}">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D5F4E-A5DF-44C8-82E5-94821B129A19}">
  <sheetPr codeName="Sheet2">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39759.532829481592</v>
      </c>
      <c r="D3" s="326">
        <v>35239.447723029312</v>
      </c>
      <c r="E3" s="326">
        <v>3773.0457108576516</v>
      </c>
      <c r="F3" s="326">
        <v>31466.402012171664</v>
      </c>
      <c r="G3" s="326">
        <v>0</v>
      </c>
      <c r="H3" s="326">
        <v>15.008952749999997</v>
      </c>
      <c r="I3" s="326">
        <v>2457.91374114993</v>
      </c>
      <c r="J3" s="326">
        <v>0</v>
      </c>
      <c r="K3" s="326">
        <v>0</v>
      </c>
      <c r="L3" s="326">
        <v>0</v>
      </c>
      <c r="M3" s="326">
        <v>0</v>
      </c>
      <c r="N3" s="326">
        <v>0</v>
      </c>
      <c r="O3" s="326">
        <v>0</v>
      </c>
      <c r="P3" s="326">
        <v>2457.91374114993</v>
      </c>
      <c r="Q3" s="326">
        <v>0</v>
      </c>
      <c r="R3" s="326">
        <v>0</v>
      </c>
      <c r="S3" s="326">
        <v>0</v>
      </c>
      <c r="T3" s="326">
        <v>0</v>
      </c>
      <c r="U3" s="326">
        <v>0</v>
      </c>
      <c r="V3" s="326">
        <v>0</v>
      </c>
      <c r="W3" s="326">
        <v>0</v>
      </c>
      <c r="X3" s="326">
        <v>0</v>
      </c>
      <c r="Y3" s="326">
        <v>0</v>
      </c>
      <c r="Z3" s="326">
        <v>0</v>
      </c>
      <c r="AA3" s="326">
        <v>0</v>
      </c>
      <c r="AB3" s="326">
        <v>0</v>
      </c>
      <c r="AC3" s="326">
        <v>2047.1624125523467</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c r="CI3" s="327"/>
      <c r="CJ3" s="327"/>
      <c r="CK3" s="326">
        <v>39759.532829481592</v>
      </c>
      <c r="CL3" s="144"/>
    </row>
    <row r="4" spans="1:90" s="152" customFormat="1" ht="26.25" customHeight="1" x14ac:dyDescent="0.25">
      <c r="A4" s="292" t="s">
        <v>123</v>
      </c>
      <c r="B4" s="213" t="s">
        <v>88</v>
      </c>
      <c r="C4" s="146">
        <v>15.008952749999997</v>
      </c>
      <c r="D4" s="147">
        <v>0</v>
      </c>
      <c r="E4" s="148">
        <v>0</v>
      </c>
      <c r="F4" s="148">
        <v>0</v>
      </c>
      <c r="G4" s="148">
        <v>0</v>
      </c>
      <c r="H4" s="147">
        <v>15.008952749999997</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c r="CI4" s="149"/>
      <c r="CJ4" s="149"/>
      <c r="CK4" s="151">
        <v>15.008952749999997</v>
      </c>
      <c r="CL4" s="144"/>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c r="CI5" s="149"/>
      <c r="CJ5" s="149"/>
      <c r="CK5" s="151">
        <v>0</v>
      </c>
      <c r="CL5" s="144"/>
    </row>
    <row r="6" spans="1:90" s="152" customFormat="1" ht="26.25" customHeight="1" x14ac:dyDescent="0.25">
      <c r="A6" s="293" t="s">
        <v>125</v>
      </c>
      <c r="B6" s="213" t="s">
        <v>90</v>
      </c>
      <c r="C6" s="146">
        <v>1473.145038808723</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1473.145038808723</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c r="CI6" s="149"/>
      <c r="CJ6" s="149"/>
      <c r="CK6" s="151">
        <v>1473.145038808723</v>
      </c>
      <c r="CL6" s="144"/>
    </row>
    <row r="7" spans="1:90" s="152" customFormat="1" ht="26.25" customHeight="1" x14ac:dyDescent="0.25">
      <c r="A7" s="293" t="s">
        <v>126</v>
      </c>
      <c r="B7" s="213" t="s">
        <v>91</v>
      </c>
      <c r="C7" s="146">
        <v>23.542741550700157</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23.542741550700157</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c r="CI7" s="149"/>
      <c r="CJ7" s="149"/>
      <c r="CK7" s="151">
        <v>23.542741550700157</v>
      </c>
      <c r="CL7" s="144"/>
    </row>
    <row r="8" spans="1:90" s="152" customFormat="1" ht="26.25" customHeight="1" x14ac:dyDescent="0.25">
      <c r="A8" s="293" t="s">
        <v>127</v>
      </c>
      <c r="B8" s="213" t="s">
        <v>92</v>
      </c>
      <c r="C8" s="146">
        <v>482.54585276692501</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482.54585276692501</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c r="CI8" s="149"/>
      <c r="CJ8" s="149"/>
      <c r="CK8" s="151">
        <v>482.54585276692501</v>
      </c>
      <c r="CL8" s="144"/>
    </row>
    <row r="9" spans="1:90" s="152" customFormat="1" ht="26.25" customHeight="1" x14ac:dyDescent="0.25">
      <c r="A9" s="293" t="s">
        <v>128</v>
      </c>
      <c r="B9" s="213" t="s">
        <v>93</v>
      </c>
      <c r="C9" s="146">
        <v>37697.361464179245</v>
      </c>
      <c r="D9" s="147">
        <v>35239.447723029312</v>
      </c>
      <c r="E9" s="148">
        <v>3773.0457108576516</v>
      </c>
      <c r="F9" s="148">
        <v>31466.402012171664</v>
      </c>
      <c r="G9" s="148">
        <v>0</v>
      </c>
      <c r="H9" s="147">
        <v>0</v>
      </c>
      <c r="I9" s="147">
        <v>2457.91374114993</v>
      </c>
      <c r="J9" s="148">
        <v>0</v>
      </c>
      <c r="K9" s="148">
        <v>0</v>
      </c>
      <c r="L9" s="148">
        <v>0</v>
      </c>
      <c r="M9" s="148">
        <v>0</v>
      </c>
      <c r="N9" s="148">
        <v>0</v>
      </c>
      <c r="O9" s="148">
        <v>0</v>
      </c>
      <c r="P9" s="148">
        <v>2457.91374114993</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c r="CI9" s="149"/>
      <c r="CJ9" s="149"/>
      <c r="CK9" s="151">
        <v>37697.361464179245</v>
      </c>
      <c r="CL9" s="144"/>
    </row>
    <row r="10" spans="1:90" s="152" customFormat="1" ht="26.25" customHeight="1" x14ac:dyDescent="0.25">
      <c r="A10" s="293" t="s">
        <v>129</v>
      </c>
      <c r="B10" s="214" t="s">
        <v>94</v>
      </c>
      <c r="C10" s="146">
        <v>67.928779425998528</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67.928779425998528</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c r="CI10" s="149"/>
      <c r="CJ10" s="149"/>
      <c r="CK10" s="151">
        <v>67.928779425998528</v>
      </c>
      <c r="CL10" s="144"/>
    </row>
    <row r="11" spans="1:90" s="157" customFormat="1" ht="26.25" customHeight="1" x14ac:dyDescent="0.25">
      <c r="A11" s="291" t="s">
        <v>130</v>
      </c>
      <c r="B11" s="212" t="s">
        <v>95</v>
      </c>
      <c r="C11" s="154">
        <v>2455483.2956482391</v>
      </c>
      <c r="D11" s="155">
        <v>2782.5018519358205</v>
      </c>
      <c r="E11" s="155">
        <v>2782.5018519358205</v>
      </c>
      <c r="F11" s="155">
        <v>0</v>
      </c>
      <c r="G11" s="155">
        <v>0</v>
      </c>
      <c r="H11" s="155">
        <v>292.23273809176374</v>
      </c>
      <c r="I11" s="155">
        <v>1712727.1208186243</v>
      </c>
      <c r="J11" s="155">
        <v>3073.8859755478434</v>
      </c>
      <c r="K11" s="155">
        <v>0</v>
      </c>
      <c r="L11" s="155">
        <v>860.12282404451491</v>
      </c>
      <c r="M11" s="155">
        <v>1235.0007211432742</v>
      </c>
      <c r="N11" s="155">
        <v>1199.3223120179316</v>
      </c>
      <c r="O11" s="155">
        <v>1633962.012829744</v>
      </c>
      <c r="P11" s="155">
        <v>4028.9282334307763</v>
      </c>
      <c r="Q11" s="155">
        <v>42.098838791689019</v>
      </c>
      <c r="R11" s="155">
        <v>855.69008005538569</v>
      </c>
      <c r="S11" s="155">
        <v>27.27001059662032</v>
      </c>
      <c r="T11" s="155">
        <v>66677.458694513611</v>
      </c>
      <c r="U11" s="155">
        <v>0</v>
      </c>
      <c r="V11" s="155">
        <v>0</v>
      </c>
      <c r="W11" s="155">
        <v>0</v>
      </c>
      <c r="X11" s="155">
        <v>0</v>
      </c>
      <c r="Y11" s="155">
        <v>0</v>
      </c>
      <c r="Z11" s="155">
        <v>0</v>
      </c>
      <c r="AA11" s="155">
        <v>765.33029873851876</v>
      </c>
      <c r="AB11" s="155">
        <v>0</v>
      </c>
      <c r="AC11" s="155">
        <v>738189.94347067003</v>
      </c>
      <c r="AD11" s="155">
        <v>1364.7432996610269</v>
      </c>
      <c r="AE11" s="155">
        <v>0.44956616231914415</v>
      </c>
      <c r="AF11" s="155">
        <v>1364.2937334987078</v>
      </c>
      <c r="AG11" s="155">
        <v>0</v>
      </c>
      <c r="AH11" s="155">
        <v>9.6334605366662061</v>
      </c>
      <c r="AI11" s="155">
        <v>0</v>
      </c>
      <c r="AJ11" s="155">
        <v>9.6334605366662061</v>
      </c>
      <c r="AK11" s="155">
        <v>0</v>
      </c>
      <c r="AL11" s="155">
        <v>0</v>
      </c>
      <c r="AM11" s="155">
        <v>0</v>
      </c>
      <c r="AN11" s="155">
        <v>0</v>
      </c>
      <c r="AO11" s="155">
        <v>0</v>
      </c>
      <c r="AP11" s="155">
        <v>0</v>
      </c>
      <c r="AQ11" s="155">
        <v>0</v>
      </c>
      <c r="AR11" s="155">
        <v>1.3780079353839705</v>
      </c>
      <c r="AS11" s="155">
        <v>0.94546723017004597</v>
      </c>
      <c r="AT11" s="155">
        <v>0</v>
      </c>
      <c r="AU11" s="155">
        <v>0.94546723017004597</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52.179329412236697</v>
      </c>
      <c r="BP11" s="155">
        <v>2.2145305319130366</v>
      </c>
      <c r="BQ11" s="155">
        <v>44.75979729827678</v>
      </c>
      <c r="BR11" s="155">
        <v>44.75979729827678</v>
      </c>
      <c r="BS11" s="155">
        <v>0</v>
      </c>
      <c r="BT11" s="155">
        <v>4.2692362815888343</v>
      </c>
      <c r="BU11" s="155">
        <v>2.0678119098604637</v>
      </c>
      <c r="BV11" s="155">
        <v>2.2014243717283706</v>
      </c>
      <c r="BW11" s="155">
        <v>8.915737776340741</v>
      </c>
      <c r="BX11" s="155">
        <v>1.2935517047870524</v>
      </c>
      <c r="BY11" s="155">
        <v>0</v>
      </c>
      <c r="BZ11" s="155">
        <v>7.6221860715536884</v>
      </c>
      <c r="CA11" s="155">
        <v>2.4579022537182742</v>
      </c>
      <c r="CB11" s="155">
        <v>0</v>
      </c>
      <c r="CC11" s="155"/>
      <c r="CD11" s="155"/>
      <c r="CE11" s="155"/>
      <c r="CF11" s="155"/>
      <c r="CG11" s="155"/>
      <c r="CH11" s="155"/>
      <c r="CI11" s="155"/>
      <c r="CJ11" s="156"/>
      <c r="CK11" s="154">
        <v>2455483.2956482391</v>
      </c>
      <c r="CL11" s="144"/>
    </row>
    <row r="12" spans="1:90" s="157" customFormat="1" ht="26.25" customHeight="1" x14ac:dyDescent="0.25">
      <c r="A12" s="292" t="s">
        <v>131</v>
      </c>
      <c r="B12" s="215" t="s">
        <v>96</v>
      </c>
      <c r="C12" s="146">
        <v>130198.79378800876</v>
      </c>
      <c r="D12" s="147">
        <v>0</v>
      </c>
      <c r="E12" s="148">
        <v>0</v>
      </c>
      <c r="F12" s="148">
        <v>0</v>
      </c>
      <c r="G12" s="148">
        <v>0</v>
      </c>
      <c r="H12" s="147">
        <v>272.03802085794609</v>
      </c>
      <c r="I12" s="147">
        <v>78126.126540150814</v>
      </c>
      <c r="J12" s="148">
        <v>228.16163677206859</v>
      </c>
      <c r="K12" s="148">
        <v>0</v>
      </c>
      <c r="L12" s="148">
        <v>0</v>
      </c>
      <c r="M12" s="148">
        <v>99.940001277658681</v>
      </c>
      <c r="N12" s="148">
        <v>119.9839381010697</v>
      </c>
      <c r="O12" s="148">
        <v>29076.189000000002</v>
      </c>
      <c r="P12" s="148">
        <v>0</v>
      </c>
      <c r="Q12" s="148">
        <v>0</v>
      </c>
      <c r="R12" s="148">
        <v>0</v>
      </c>
      <c r="S12" s="148">
        <v>0</v>
      </c>
      <c r="T12" s="148">
        <v>48601.851964000009</v>
      </c>
      <c r="U12" s="148">
        <v>0</v>
      </c>
      <c r="V12" s="148">
        <v>0</v>
      </c>
      <c r="W12" s="148">
        <v>0</v>
      </c>
      <c r="X12" s="148">
        <v>0</v>
      </c>
      <c r="Y12" s="148">
        <v>0</v>
      </c>
      <c r="Z12" s="148">
        <v>0</v>
      </c>
      <c r="AA12" s="148">
        <v>0</v>
      </c>
      <c r="AB12" s="148">
        <v>0</v>
      </c>
      <c r="AC12" s="147">
        <v>51800.629226999998</v>
      </c>
      <c r="AD12" s="147">
        <v>0</v>
      </c>
      <c r="AE12" s="148">
        <v>0</v>
      </c>
      <c r="AF12" s="148">
        <v>0</v>
      </c>
      <c r="AG12" s="147">
        <v>0</v>
      </c>
      <c r="AH12" s="147">
        <v>0</v>
      </c>
      <c r="AI12" s="148">
        <v>0</v>
      </c>
      <c r="AJ12" s="148">
        <v>0</v>
      </c>
      <c r="AK12" s="148">
        <v>0</v>
      </c>
      <c r="AL12" s="147">
        <v>0</v>
      </c>
      <c r="AM12" s="148">
        <v>0</v>
      </c>
      <c r="AN12" s="148">
        <v>0</v>
      </c>
      <c r="AO12" s="148">
        <v>0</v>
      </c>
      <c r="AP12" s="148">
        <v>0</v>
      </c>
      <c r="AQ12" s="148">
        <v>0</v>
      </c>
      <c r="AR12" s="147">
        <v>0</v>
      </c>
      <c r="AS12" s="147">
        <v>0</v>
      </c>
      <c r="AT12" s="148">
        <v>0</v>
      </c>
      <c r="AU12" s="148">
        <v>0</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0</v>
      </c>
      <c r="BU12" s="148">
        <v>0</v>
      </c>
      <c r="BV12" s="148">
        <v>0</v>
      </c>
      <c r="BW12" s="147">
        <v>0</v>
      </c>
      <c r="BX12" s="148">
        <v>0</v>
      </c>
      <c r="BY12" s="148">
        <v>0</v>
      </c>
      <c r="BZ12" s="148">
        <v>0</v>
      </c>
      <c r="CA12" s="147">
        <v>0</v>
      </c>
      <c r="CB12" s="147">
        <v>0</v>
      </c>
      <c r="CC12" s="158"/>
      <c r="CD12" s="159"/>
      <c r="CE12" s="159"/>
      <c r="CF12" s="159"/>
      <c r="CG12" s="151"/>
      <c r="CH12" s="151"/>
      <c r="CI12" s="151"/>
      <c r="CJ12" s="149"/>
      <c r="CK12" s="151">
        <v>130198.79378800876</v>
      </c>
      <c r="CL12" s="144"/>
    </row>
    <row r="13" spans="1:90" s="157" customFormat="1" ht="26.25" customHeight="1" x14ac:dyDescent="0.25">
      <c r="A13" s="293" t="s">
        <v>132</v>
      </c>
      <c r="B13" s="216" t="s">
        <v>97</v>
      </c>
      <c r="C13" s="146">
        <v>20.194717233817617</v>
      </c>
      <c r="D13" s="147">
        <v>0</v>
      </c>
      <c r="E13" s="148">
        <v>0</v>
      </c>
      <c r="F13" s="148">
        <v>0</v>
      </c>
      <c r="G13" s="148">
        <v>0</v>
      </c>
      <c r="H13" s="147">
        <v>20.194717233817617</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c r="CD13" s="148"/>
      <c r="CE13" s="148"/>
      <c r="CF13" s="148"/>
      <c r="CG13" s="153"/>
      <c r="CH13" s="153"/>
      <c r="CI13" s="153"/>
      <c r="CJ13" s="149"/>
      <c r="CK13" s="151">
        <v>20.194717233817617</v>
      </c>
      <c r="CL13" s="144"/>
    </row>
    <row r="14" spans="1:90" s="157" customFormat="1" ht="26.25" customHeight="1" x14ac:dyDescent="0.25">
      <c r="A14" s="293" t="s">
        <v>133</v>
      </c>
      <c r="B14" s="216" t="s">
        <v>98</v>
      </c>
      <c r="C14" s="146">
        <v>14393.505610664237</v>
      </c>
      <c r="D14" s="147">
        <v>0</v>
      </c>
      <c r="E14" s="148">
        <v>0</v>
      </c>
      <c r="F14" s="148">
        <v>0</v>
      </c>
      <c r="G14" s="148">
        <v>0</v>
      </c>
      <c r="H14" s="147">
        <v>0</v>
      </c>
      <c r="I14" s="147">
        <v>2267.4547546642366</v>
      </c>
      <c r="J14" s="148">
        <v>0</v>
      </c>
      <c r="K14" s="148">
        <v>0</v>
      </c>
      <c r="L14" s="148">
        <v>0</v>
      </c>
      <c r="M14" s="148">
        <v>0</v>
      </c>
      <c r="N14" s="148">
        <v>0</v>
      </c>
      <c r="O14" s="148">
        <v>255.0940000467761</v>
      </c>
      <c r="P14" s="148">
        <v>0</v>
      </c>
      <c r="Q14" s="148">
        <v>0</v>
      </c>
      <c r="R14" s="148">
        <v>0</v>
      </c>
      <c r="S14" s="148">
        <v>0</v>
      </c>
      <c r="T14" s="148">
        <v>2012.3607546174603</v>
      </c>
      <c r="U14" s="148">
        <v>0</v>
      </c>
      <c r="V14" s="148">
        <v>0</v>
      </c>
      <c r="W14" s="148">
        <v>0</v>
      </c>
      <c r="X14" s="148">
        <v>0</v>
      </c>
      <c r="Y14" s="148">
        <v>0</v>
      </c>
      <c r="Z14" s="148">
        <v>0</v>
      </c>
      <c r="AA14" s="148">
        <v>0</v>
      </c>
      <c r="AB14" s="148">
        <v>0</v>
      </c>
      <c r="AC14" s="147">
        <v>12126.050856</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c r="CD14" s="148"/>
      <c r="CE14" s="148"/>
      <c r="CF14" s="148"/>
      <c r="CG14" s="153"/>
      <c r="CH14" s="153"/>
      <c r="CI14" s="153"/>
      <c r="CJ14" s="149"/>
      <c r="CK14" s="151">
        <v>14393.505610664237</v>
      </c>
      <c r="CL14" s="144"/>
    </row>
    <row r="15" spans="1:90" s="157" customFormat="1" ht="26.25" customHeight="1" x14ac:dyDescent="0.25">
      <c r="A15" s="293" t="s">
        <v>134</v>
      </c>
      <c r="B15" s="216" t="s">
        <v>99</v>
      </c>
      <c r="C15" s="146">
        <v>15668.107</v>
      </c>
      <c r="D15" s="147">
        <v>0</v>
      </c>
      <c r="E15" s="148">
        <v>0</v>
      </c>
      <c r="F15" s="148">
        <v>0</v>
      </c>
      <c r="G15" s="148">
        <v>0</v>
      </c>
      <c r="H15" s="147">
        <v>0</v>
      </c>
      <c r="I15" s="147">
        <v>15668.107</v>
      </c>
      <c r="J15" s="148">
        <v>0</v>
      </c>
      <c r="K15" s="148">
        <v>0</v>
      </c>
      <c r="L15" s="148">
        <v>0</v>
      </c>
      <c r="M15" s="148">
        <v>0</v>
      </c>
      <c r="N15" s="148">
        <v>0</v>
      </c>
      <c r="O15" s="148">
        <v>0</v>
      </c>
      <c r="P15" s="148">
        <v>0</v>
      </c>
      <c r="Q15" s="148">
        <v>0</v>
      </c>
      <c r="R15" s="148">
        <v>0</v>
      </c>
      <c r="S15" s="148">
        <v>0</v>
      </c>
      <c r="T15" s="148">
        <v>15668.107</v>
      </c>
      <c r="U15" s="148">
        <v>0</v>
      </c>
      <c r="V15" s="148">
        <v>0</v>
      </c>
      <c r="W15" s="148">
        <v>0</v>
      </c>
      <c r="X15" s="148">
        <v>0</v>
      </c>
      <c r="Y15" s="148">
        <v>0</v>
      </c>
      <c r="Z15" s="148">
        <v>0</v>
      </c>
      <c r="AA15" s="148">
        <v>0</v>
      </c>
      <c r="AB15" s="148">
        <v>0</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c r="CD15" s="148"/>
      <c r="CE15" s="148"/>
      <c r="CF15" s="148"/>
      <c r="CG15" s="153"/>
      <c r="CH15" s="153"/>
      <c r="CI15" s="153"/>
      <c r="CJ15" s="149"/>
      <c r="CK15" s="151">
        <v>15668.107</v>
      </c>
      <c r="CL15" s="144"/>
    </row>
    <row r="16" spans="1:90" s="157" customFormat="1" ht="26.25" customHeight="1" x14ac:dyDescent="0.25">
      <c r="A16" s="293" t="s">
        <v>135</v>
      </c>
      <c r="B16" s="216" t="s">
        <v>100</v>
      </c>
      <c r="C16" s="146">
        <v>1604615.0447355816</v>
      </c>
      <c r="D16" s="147">
        <v>0</v>
      </c>
      <c r="E16" s="148">
        <v>0</v>
      </c>
      <c r="F16" s="148">
        <v>0</v>
      </c>
      <c r="G16" s="148">
        <v>0</v>
      </c>
      <c r="H16" s="147">
        <v>0</v>
      </c>
      <c r="I16" s="147">
        <v>1604615.0447355816</v>
      </c>
      <c r="J16" s="148">
        <v>0</v>
      </c>
      <c r="K16" s="148">
        <v>0</v>
      </c>
      <c r="L16" s="148">
        <v>0</v>
      </c>
      <c r="M16" s="148">
        <v>0</v>
      </c>
      <c r="N16" s="148">
        <v>0</v>
      </c>
      <c r="O16" s="148">
        <v>1604615.0447355816</v>
      </c>
      <c r="P16" s="148">
        <v>0</v>
      </c>
      <c r="Q16" s="148">
        <v>0</v>
      </c>
      <c r="R16" s="148">
        <v>0</v>
      </c>
      <c r="S16" s="148">
        <v>0</v>
      </c>
      <c r="T16" s="148">
        <v>0</v>
      </c>
      <c r="U16" s="148">
        <v>0</v>
      </c>
      <c r="V16" s="148">
        <v>0</v>
      </c>
      <c r="W16" s="148">
        <v>0</v>
      </c>
      <c r="X16" s="148">
        <v>0</v>
      </c>
      <c r="Y16" s="148">
        <v>0</v>
      </c>
      <c r="Z16" s="148">
        <v>0</v>
      </c>
      <c r="AA16" s="148">
        <v>0</v>
      </c>
      <c r="AB16" s="148">
        <v>0</v>
      </c>
      <c r="AC16" s="147">
        <v>0</v>
      </c>
      <c r="AD16" s="147">
        <v>0</v>
      </c>
      <c r="AE16" s="148">
        <v>0</v>
      </c>
      <c r="AF16" s="148">
        <v>0</v>
      </c>
      <c r="AG16" s="147">
        <v>0</v>
      </c>
      <c r="AH16" s="147">
        <v>0</v>
      </c>
      <c r="AI16" s="148">
        <v>0</v>
      </c>
      <c r="AJ16" s="148">
        <v>0</v>
      </c>
      <c r="AK16" s="148">
        <v>0</v>
      </c>
      <c r="AL16" s="147">
        <v>0</v>
      </c>
      <c r="AM16" s="148">
        <v>0</v>
      </c>
      <c r="AN16" s="148">
        <v>0</v>
      </c>
      <c r="AO16" s="148">
        <v>0</v>
      </c>
      <c r="AP16" s="148">
        <v>0</v>
      </c>
      <c r="AQ16" s="148">
        <v>0</v>
      </c>
      <c r="AR16" s="147">
        <v>0</v>
      </c>
      <c r="AS16" s="147">
        <v>0</v>
      </c>
      <c r="AT16" s="148">
        <v>0</v>
      </c>
      <c r="AU16" s="148">
        <v>0</v>
      </c>
      <c r="AV16" s="148">
        <v>0</v>
      </c>
      <c r="AW16" s="148">
        <v>0</v>
      </c>
      <c r="AX16" s="147">
        <v>0</v>
      </c>
      <c r="AY16" s="148">
        <v>0</v>
      </c>
      <c r="AZ16" s="148">
        <v>0</v>
      </c>
      <c r="BA16" s="148">
        <v>0</v>
      </c>
      <c r="BB16" s="147">
        <v>0</v>
      </c>
      <c r="BC16" s="148">
        <v>0</v>
      </c>
      <c r="BD16" s="147">
        <v>0</v>
      </c>
      <c r="BE16" s="148">
        <v>0</v>
      </c>
      <c r="BF16" s="148">
        <v>0</v>
      </c>
      <c r="BG16" s="148">
        <v>0</v>
      </c>
      <c r="BH16" s="148">
        <v>0</v>
      </c>
      <c r="BI16" s="148">
        <v>0</v>
      </c>
      <c r="BJ16" s="147">
        <v>0</v>
      </c>
      <c r="BK16" s="148">
        <v>0</v>
      </c>
      <c r="BL16" s="148">
        <v>0</v>
      </c>
      <c r="BM16" s="148">
        <v>0</v>
      </c>
      <c r="BN16" s="148">
        <v>0</v>
      </c>
      <c r="BO16" s="147">
        <v>0</v>
      </c>
      <c r="BP16" s="147">
        <v>0</v>
      </c>
      <c r="BQ16" s="147">
        <v>0</v>
      </c>
      <c r="BR16" s="148">
        <v>0</v>
      </c>
      <c r="BS16" s="148">
        <v>0</v>
      </c>
      <c r="BT16" s="147">
        <v>0</v>
      </c>
      <c r="BU16" s="148">
        <v>0</v>
      </c>
      <c r="BV16" s="148">
        <v>0</v>
      </c>
      <c r="BW16" s="147">
        <v>0</v>
      </c>
      <c r="BX16" s="148">
        <v>0</v>
      </c>
      <c r="BY16" s="148">
        <v>0</v>
      </c>
      <c r="BZ16" s="148">
        <v>0</v>
      </c>
      <c r="CA16" s="147">
        <v>0</v>
      </c>
      <c r="CB16" s="147">
        <v>0</v>
      </c>
      <c r="CC16" s="158"/>
      <c r="CD16" s="148"/>
      <c r="CE16" s="148"/>
      <c r="CF16" s="148"/>
      <c r="CG16" s="153"/>
      <c r="CH16" s="153"/>
      <c r="CI16" s="153"/>
      <c r="CJ16" s="149"/>
      <c r="CK16" s="151">
        <v>1604615.0447355816</v>
      </c>
      <c r="CL16" s="144"/>
    </row>
    <row r="17" spans="1:90" s="157" customFormat="1" ht="26.25" customHeight="1" x14ac:dyDescent="0.25">
      <c r="A17" s="293" t="s">
        <v>136</v>
      </c>
      <c r="B17" s="216" t="s">
        <v>101</v>
      </c>
      <c r="C17" s="146">
        <v>183852.64526804432</v>
      </c>
      <c r="D17" s="147">
        <v>2609.1818444384003</v>
      </c>
      <c r="E17" s="148">
        <v>2609.1818444384003</v>
      </c>
      <c r="F17" s="148">
        <v>0</v>
      </c>
      <c r="G17" s="148">
        <v>0</v>
      </c>
      <c r="H17" s="147">
        <v>0</v>
      </c>
      <c r="I17" s="147">
        <v>6303.3982254906823</v>
      </c>
      <c r="J17" s="148">
        <v>1885.3195520961513</v>
      </c>
      <c r="K17" s="148">
        <v>0</v>
      </c>
      <c r="L17" s="148">
        <v>7.008424826201332</v>
      </c>
      <c r="M17" s="148">
        <v>13.649053136299306</v>
      </c>
      <c r="N17" s="148">
        <v>16.386503158971276</v>
      </c>
      <c r="O17" s="148">
        <v>0.12780477383756642</v>
      </c>
      <c r="P17" s="148">
        <v>3935.9576190696112</v>
      </c>
      <c r="Q17" s="148">
        <v>38.848849229917597</v>
      </c>
      <c r="R17" s="148">
        <v>6.9723060857689765</v>
      </c>
      <c r="S17" s="148">
        <v>26.501520446247142</v>
      </c>
      <c r="T17" s="148">
        <v>366.39055321379931</v>
      </c>
      <c r="U17" s="148">
        <v>0</v>
      </c>
      <c r="V17" s="148">
        <v>0</v>
      </c>
      <c r="W17" s="148">
        <v>0</v>
      </c>
      <c r="X17" s="148">
        <v>0</v>
      </c>
      <c r="Y17" s="148">
        <v>0</v>
      </c>
      <c r="Z17" s="148">
        <v>0</v>
      </c>
      <c r="AA17" s="148">
        <v>6.2360394538786474</v>
      </c>
      <c r="AB17" s="148">
        <v>0</v>
      </c>
      <c r="AC17" s="147">
        <v>174505.92052659916</v>
      </c>
      <c r="AD17" s="147">
        <v>370.21967410470342</v>
      </c>
      <c r="AE17" s="148">
        <v>0</v>
      </c>
      <c r="AF17" s="148">
        <v>370.21967410470342</v>
      </c>
      <c r="AG17" s="147">
        <v>0</v>
      </c>
      <c r="AH17" s="147">
        <v>9.6334605366662061</v>
      </c>
      <c r="AI17" s="148">
        <v>0</v>
      </c>
      <c r="AJ17" s="148">
        <v>9.6334605366662061</v>
      </c>
      <c r="AK17" s="148">
        <v>0</v>
      </c>
      <c r="AL17" s="147">
        <v>0</v>
      </c>
      <c r="AM17" s="148">
        <v>0</v>
      </c>
      <c r="AN17" s="148">
        <v>0</v>
      </c>
      <c r="AO17" s="148">
        <v>0</v>
      </c>
      <c r="AP17" s="148">
        <v>0</v>
      </c>
      <c r="AQ17" s="148">
        <v>0</v>
      </c>
      <c r="AR17" s="147">
        <v>1.3780079353839705</v>
      </c>
      <c r="AS17" s="147">
        <v>0</v>
      </c>
      <c r="AT17" s="148">
        <v>0</v>
      </c>
      <c r="AU17" s="148">
        <v>0</v>
      </c>
      <c r="AV17" s="148">
        <v>0</v>
      </c>
      <c r="AW17" s="148">
        <v>0</v>
      </c>
      <c r="AX17" s="147">
        <v>0</v>
      </c>
      <c r="AY17" s="148">
        <v>0</v>
      </c>
      <c r="AZ17" s="148">
        <v>0</v>
      </c>
      <c r="BA17" s="148">
        <v>0</v>
      </c>
      <c r="BB17" s="147">
        <v>0</v>
      </c>
      <c r="BC17" s="148">
        <v>0</v>
      </c>
      <c r="BD17" s="147">
        <v>0</v>
      </c>
      <c r="BE17" s="148">
        <v>0</v>
      </c>
      <c r="BF17" s="148">
        <v>0</v>
      </c>
      <c r="BG17" s="148">
        <v>0</v>
      </c>
      <c r="BH17" s="148">
        <v>0</v>
      </c>
      <c r="BI17" s="148">
        <v>0</v>
      </c>
      <c r="BJ17" s="147">
        <v>0</v>
      </c>
      <c r="BK17" s="148">
        <v>0</v>
      </c>
      <c r="BL17" s="148">
        <v>0</v>
      </c>
      <c r="BM17" s="148">
        <v>0</v>
      </c>
      <c r="BN17" s="148">
        <v>0</v>
      </c>
      <c r="BO17" s="147">
        <v>5.939201109148204</v>
      </c>
      <c r="BP17" s="147">
        <v>2.2145305319130366</v>
      </c>
      <c r="BQ17" s="147">
        <v>44.75979729827678</v>
      </c>
      <c r="BR17" s="148">
        <v>44.75979729827678</v>
      </c>
      <c r="BS17" s="148">
        <v>0</v>
      </c>
      <c r="BT17" s="147">
        <v>0</v>
      </c>
      <c r="BU17" s="148">
        <v>0</v>
      </c>
      <c r="BV17" s="148">
        <v>0</v>
      </c>
      <c r="BW17" s="147">
        <v>0</v>
      </c>
      <c r="BX17" s="148">
        <v>0</v>
      </c>
      <c r="BY17" s="148">
        <v>0</v>
      </c>
      <c r="BZ17" s="148">
        <v>0</v>
      </c>
      <c r="CA17" s="147">
        <v>0</v>
      </c>
      <c r="CB17" s="147">
        <v>0</v>
      </c>
      <c r="CC17" s="158"/>
      <c r="CD17" s="148"/>
      <c r="CE17" s="148"/>
      <c r="CF17" s="148"/>
      <c r="CG17" s="153"/>
      <c r="CH17" s="153"/>
      <c r="CI17" s="153"/>
      <c r="CJ17" s="149"/>
      <c r="CK17" s="151">
        <v>183852.64526804432</v>
      </c>
      <c r="CL17" s="144"/>
    </row>
    <row r="18" spans="1:90" s="157" customFormat="1" ht="26.25" customHeight="1" x14ac:dyDescent="0.25">
      <c r="A18" s="293" t="s">
        <v>137</v>
      </c>
      <c r="B18" s="216" t="s">
        <v>102</v>
      </c>
      <c r="C18" s="146">
        <v>0</v>
      </c>
      <c r="D18" s="147">
        <v>0</v>
      </c>
      <c r="E18" s="148">
        <v>0</v>
      </c>
      <c r="F18" s="148">
        <v>0</v>
      </c>
      <c r="G18" s="148">
        <v>0</v>
      </c>
      <c r="H18" s="147">
        <v>0</v>
      </c>
      <c r="I18" s="147">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7">
        <v>0</v>
      </c>
      <c r="AD18" s="147">
        <v>0</v>
      </c>
      <c r="AE18" s="148">
        <v>0</v>
      </c>
      <c r="AF18" s="148">
        <v>0</v>
      </c>
      <c r="AG18" s="147">
        <v>0</v>
      </c>
      <c r="AH18" s="147">
        <v>0</v>
      </c>
      <c r="AI18" s="148">
        <v>0</v>
      </c>
      <c r="AJ18" s="148">
        <v>0</v>
      </c>
      <c r="AK18" s="148">
        <v>0</v>
      </c>
      <c r="AL18" s="147">
        <v>0</v>
      </c>
      <c r="AM18" s="148">
        <v>0</v>
      </c>
      <c r="AN18" s="148">
        <v>0</v>
      </c>
      <c r="AO18" s="148">
        <v>0</v>
      </c>
      <c r="AP18" s="148">
        <v>0</v>
      </c>
      <c r="AQ18" s="148">
        <v>0</v>
      </c>
      <c r="AR18" s="147">
        <v>0</v>
      </c>
      <c r="AS18" s="147">
        <v>0</v>
      </c>
      <c r="AT18" s="148">
        <v>0</v>
      </c>
      <c r="AU18" s="148">
        <v>0</v>
      </c>
      <c r="AV18" s="148">
        <v>0</v>
      </c>
      <c r="AW18" s="148">
        <v>0</v>
      </c>
      <c r="AX18" s="147">
        <v>0</v>
      </c>
      <c r="AY18" s="148">
        <v>0</v>
      </c>
      <c r="AZ18" s="148">
        <v>0</v>
      </c>
      <c r="BA18" s="148">
        <v>0</v>
      </c>
      <c r="BB18" s="147">
        <v>0</v>
      </c>
      <c r="BC18" s="148">
        <v>0</v>
      </c>
      <c r="BD18" s="147">
        <v>0</v>
      </c>
      <c r="BE18" s="148">
        <v>0</v>
      </c>
      <c r="BF18" s="148">
        <v>0</v>
      </c>
      <c r="BG18" s="148">
        <v>0</v>
      </c>
      <c r="BH18" s="148">
        <v>0</v>
      </c>
      <c r="BI18" s="148">
        <v>0</v>
      </c>
      <c r="BJ18" s="147">
        <v>0</v>
      </c>
      <c r="BK18" s="148">
        <v>0</v>
      </c>
      <c r="BL18" s="148">
        <v>0</v>
      </c>
      <c r="BM18" s="148">
        <v>0</v>
      </c>
      <c r="BN18" s="148">
        <v>0</v>
      </c>
      <c r="BO18" s="147">
        <v>0</v>
      </c>
      <c r="BP18" s="147">
        <v>0</v>
      </c>
      <c r="BQ18" s="147">
        <v>0</v>
      </c>
      <c r="BR18" s="148">
        <v>0</v>
      </c>
      <c r="BS18" s="148">
        <v>0</v>
      </c>
      <c r="BT18" s="147">
        <v>0</v>
      </c>
      <c r="BU18" s="148">
        <v>0</v>
      </c>
      <c r="BV18" s="148">
        <v>0</v>
      </c>
      <c r="BW18" s="147">
        <v>0</v>
      </c>
      <c r="BX18" s="148">
        <v>0</v>
      </c>
      <c r="BY18" s="148">
        <v>0</v>
      </c>
      <c r="BZ18" s="148">
        <v>0</v>
      </c>
      <c r="CA18" s="147">
        <v>0</v>
      </c>
      <c r="CB18" s="147">
        <v>0</v>
      </c>
      <c r="CC18" s="158"/>
      <c r="CD18" s="148"/>
      <c r="CE18" s="148"/>
      <c r="CF18" s="148"/>
      <c r="CG18" s="153"/>
      <c r="CH18" s="153"/>
      <c r="CI18" s="153"/>
      <c r="CJ18" s="149"/>
      <c r="CK18" s="151">
        <v>0</v>
      </c>
      <c r="CL18" s="144"/>
    </row>
    <row r="19" spans="1:90" s="157" customFormat="1" ht="26.25" customHeight="1" x14ac:dyDescent="0.25">
      <c r="A19" s="293" t="s">
        <v>138</v>
      </c>
      <c r="B19" s="216" t="s">
        <v>103</v>
      </c>
      <c r="C19" s="146">
        <v>39.783249400000003</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39.783249400000003</v>
      </c>
      <c r="AD19" s="147">
        <v>0</v>
      </c>
      <c r="AE19" s="148">
        <v>0</v>
      </c>
      <c r="AF19" s="148">
        <v>0</v>
      </c>
      <c r="AG19" s="147">
        <v>0</v>
      </c>
      <c r="AH19" s="147">
        <v>0</v>
      </c>
      <c r="AI19" s="148">
        <v>0</v>
      </c>
      <c r="AJ19" s="148">
        <v>0</v>
      </c>
      <c r="AK19" s="148">
        <v>0</v>
      </c>
      <c r="AL19" s="147">
        <v>0</v>
      </c>
      <c r="AM19" s="148">
        <v>0</v>
      </c>
      <c r="AN19" s="148">
        <v>0</v>
      </c>
      <c r="AO19" s="148">
        <v>0</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0</v>
      </c>
      <c r="BP19" s="147">
        <v>0</v>
      </c>
      <c r="BQ19" s="147">
        <v>0</v>
      </c>
      <c r="BR19" s="148">
        <v>0</v>
      </c>
      <c r="BS19" s="148">
        <v>0</v>
      </c>
      <c r="BT19" s="147">
        <v>0</v>
      </c>
      <c r="BU19" s="148">
        <v>0</v>
      </c>
      <c r="BV19" s="148">
        <v>0</v>
      </c>
      <c r="BW19" s="147">
        <v>0</v>
      </c>
      <c r="BX19" s="148">
        <v>0</v>
      </c>
      <c r="BY19" s="148">
        <v>0</v>
      </c>
      <c r="BZ19" s="148">
        <v>0</v>
      </c>
      <c r="CA19" s="147">
        <v>0</v>
      </c>
      <c r="CB19" s="147">
        <v>0</v>
      </c>
      <c r="CC19" s="158"/>
      <c r="CD19" s="148"/>
      <c r="CE19" s="148"/>
      <c r="CF19" s="148"/>
      <c r="CG19" s="153"/>
      <c r="CH19" s="153"/>
      <c r="CI19" s="153"/>
      <c r="CJ19" s="149"/>
      <c r="CK19" s="151">
        <v>39.783249400000003</v>
      </c>
      <c r="CL19" s="144"/>
    </row>
    <row r="20" spans="1:90" s="157" customFormat="1" ht="26.25" customHeight="1" x14ac:dyDescent="0.25">
      <c r="A20" s="293" t="s">
        <v>139</v>
      </c>
      <c r="B20" s="216" t="s">
        <v>104</v>
      </c>
      <c r="C20" s="146">
        <v>0</v>
      </c>
      <c r="D20" s="147">
        <v>0</v>
      </c>
      <c r="E20" s="148">
        <v>0</v>
      </c>
      <c r="F20" s="148">
        <v>0</v>
      </c>
      <c r="G20" s="148">
        <v>0</v>
      </c>
      <c r="H20" s="147">
        <v>0</v>
      </c>
      <c r="I20" s="147">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c r="CD20" s="148"/>
      <c r="CE20" s="148"/>
      <c r="CF20" s="148"/>
      <c r="CG20" s="153"/>
      <c r="CH20" s="153"/>
      <c r="CI20" s="153"/>
      <c r="CJ20" s="149"/>
      <c r="CK20" s="151">
        <v>0</v>
      </c>
      <c r="CL20" s="144"/>
    </row>
    <row r="21" spans="1:90" s="157" customFormat="1" ht="26.25" customHeight="1" x14ac:dyDescent="0.25">
      <c r="A21" s="293" t="s">
        <v>140</v>
      </c>
      <c r="B21" s="216" t="s">
        <v>105</v>
      </c>
      <c r="C21" s="146">
        <v>0</v>
      </c>
      <c r="D21" s="147">
        <v>0</v>
      </c>
      <c r="E21" s="148">
        <v>0</v>
      </c>
      <c r="F21" s="148">
        <v>0</v>
      </c>
      <c r="G21" s="148">
        <v>0</v>
      </c>
      <c r="H21" s="147">
        <v>0</v>
      </c>
      <c r="I21" s="147">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7">
        <v>0</v>
      </c>
      <c r="AD21" s="147">
        <v>0</v>
      </c>
      <c r="AE21" s="148">
        <v>0</v>
      </c>
      <c r="AF21" s="148">
        <v>0</v>
      </c>
      <c r="AG21" s="147">
        <v>0</v>
      </c>
      <c r="AH21" s="147">
        <v>0</v>
      </c>
      <c r="AI21" s="148">
        <v>0</v>
      </c>
      <c r="AJ21" s="148">
        <v>0</v>
      </c>
      <c r="AK21" s="148">
        <v>0</v>
      </c>
      <c r="AL21" s="147">
        <v>0</v>
      </c>
      <c r="AM21" s="148">
        <v>0</v>
      </c>
      <c r="AN21" s="148">
        <v>0</v>
      </c>
      <c r="AO21" s="148">
        <v>0</v>
      </c>
      <c r="AP21" s="148">
        <v>0</v>
      </c>
      <c r="AQ21" s="148">
        <v>0</v>
      </c>
      <c r="AR21" s="147">
        <v>0</v>
      </c>
      <c r="AS21" s="147">
        <v>0</v>
      </c>
      <c r="AT21" s="148">
        <v>0</v>
      </c>
      <c r="AU21" s="148">
        <v>0</v>
      </c>
      <c r="AV21" s="148">
        <v>0</v>
      </c>
      <c r="AW21" s="148">
        <v>0</v>
      </c>
      <c r="AX21" s="147">
        <v>0</v>
      </c>
      <c r="AY21" s="148">
        <v>0</v>
      </c>
      <c r="AZ21" s="148">
        <v>0</v>
      </c>
      <c r="BA21" s="148">
        <v>0</v>
      </c>
      <c r="BB21" s="147">
        <v>0</v>
      </c>
      <c r="BC21" s="148">
        <v>0</v>
      </c>
      <c r="BD21" s="147">
        <v>0</v>
      </c>
      <c r="BE21" s="148">
        <v>0</v>
      </c>
      <c r="BF21" s="148">
        <v>0</v>
      </c>
      <c r="BG21" s="148">
        <v>0</v>
      </c>
      <c r="BH21" s="148">
        <v>0</v>
      </c>
      <c r="BI21" s="148">
        <v>0</v>
      </c>
      <c r="BJ21" s="147">
        <v>0</v>
      </c>
      <c r="BK21" s="148">
        <v>0</v>
      </c>
      <c r="BL21" s="148">
        <v>0</v>
      </c>
      <c r="BM21" s="148">
        <v>0</v>
      </c>
      <c r="BN21" s="148">
        <v>0</v>
      </c>
      <c r="BO21" s="147">
        <v>0</v>
      </c>
      <c r="BP21" s="147">
        <v>0</v>
      </c>
      <c r="BQ21" s="147">
        <v>0</v>
      </c>
      <c r="BR21" s="148">
        <v>0</v>
      </c>
      <c r="BS21" s="148">
        <v>0</v>
      </c>
      <c r="BT21" s="147">
        <v>0</v>
      </c>
      <c r="BU21" s="148">
        <v>0</v>
      </c>
      <c r="BV21" s="148">
        <v>0</v>
      </c>
      <c r="BW21" s="147">
        <v>0</v>
      </c>
      <c r="BX21" s="148">
        <v>0</v>
      </c>
      <c r="BY21" s="148">
        <v>0</v>
      </c>
      <c r="BZ21" s="148">
        <v>0</v>
      </c>
      <c r="CA21" s="147">
        <v>0</v>
      </c>
      <c r="CB21" s="147">
        <v>0</v>
      </c>
      <c r="CC21" s="158"/>
      <c r="CD21" s="148"/>
      <c r="CE21" s="148"/>
      <c r="CF21" s="148"/>
      <c r="CG21" s="153"/>
      <c r="CH21" s="153"/>
      <c r="CI21" s="153"/>
      <c r="CJ21" s="149"/>
      <c r="CK21" s="151">
        <v>0</v>
      </c>
      <c r="CL21" s="144"/>
    </row>
    <row r="22" spans="1:90" s="157" customFormat="1" ht="26.25" customHeight="1" x14ac:dyDescent="0.25">
      <c r="A22" s="293" t="s">
        <v>141</v>
      </c>
      <c r="B22" s="216" t="s">
        <v>106</v>
      </c>
      <c r="C22" s="146">
        <v>642.20601743800182</v>
      </c>
      <c r="D22" s="147">
        <v>8.3241304066742607</v>
      </c>
      <c r="E22" s="148">
        <v>8.3241304066742607</v>
      </c>
      <c r="F22" s="148">
        <v>0</v>
      </c>
      <c r="G22" s="148">
        <v>0</v>
      </c>
      <c r="H22" s="147">
        <v>0</v>
      </c>
      <c r="I22" s="147">
        <v>58.005714805922224</v>
      </c>
      <c r="J22" s="148">
        <v>4.7567318873725073</v>
      </c>
      <c r="K22" s="148">
        <v>0</v>
      </c>
      <c r="L22" s="148">
        <v>13.09618943303669</v>
      </c>
      <c r="M22" s="148">
        <v>0.44002408027698381</v>
      </c>
      <c r="N22" s="148">
        <v>0.34841946629181858</v>
      </c>
      <c r="O22" s="148">
        <v>0.23882050105834998</v>
      </c>
      <c r="P22" s="148">
        <v>0</v>
      </c>
      <c r="Q22" s="148">
        <v>0</v>
      </c>
      <c r="R22" s="148">
        <v>13.028696682737593</v>
      </c>
      <c r="S22" s="148">
        <v>0.76849015037317825</v>
      </c>
      <c r="T22" s="148">
        <v>13.675459678134526</v>
      </c>
      <c r="U22" s="148">
        <v>0</v>
      </c>
      <c r="V22" s="148">
        <v>0</v>
      </c>
      <c r="W22" s="148">
        <v>0</v>
      </c>
      <c r="X22" s="148">
        <v>0</v>
      </c>
      <c r="Y22" s="148">
        <v>0</v>
      </c>
      <c r="Z22" s="148">
        <v>0</v>
      </c>
      <c r="AA22" s="148">
        <v>11.652882926640576</v>
      </c>
      <c r="AB22" s="148">
        <v>0</v>
      </c>
      <c r="AC22" s="147">
        <v>500.80704398738533</v>
      </c>
      <c r="AD22" s="147">
        <v>58.480784696202001</v>
      </c>
      <c r="AE22" s="148">
        <v>0.44956616231914415</v>
      </c>
      <c r="AF22" s="148">
        <v>58.031218533882857</v>
      </c>
      <c r="AG22" s="147">
        <v>0</v>
      </c>
      <c r="AH22" s="147">
        <v>0</v>
      </c>
      <c r="AI22" s="148">
        <v>0</v>
      </c>
      <c r="AJ22" s="148">
        <v>0</v>
      </c>
      <c r="AK22" s="148">
        <v>0</v>
      </c>
      <c r="AL22" s="147">
        <v>0</v>
      </c>
      <c r="AM22" s="148">
        <v>0</v>
      </c>
      <c r="AN22" s="148">
        <v>0</v>
      </c>
      <c r="AO22" s="148">
        <v>0</v>
      </c>
      <c r="AP22" s="148">
        <v>0</v>
      </c>
      <c r="AQ22" s="148">
        <v>0</v>
      </c>
      <c r="AR22" s="147">
        <v>0</v>
      </c>
      <c r="AS22" s="147">
        <v>0.94546723017004597</v>
      </c>
      <c r="AT22" s="148">
        <v>0</v>
      </c>
      <c r="AU22" s="148">
        <v>0.94546723017004597</v>
      </c>
      <c r="AV22" s="148">
        <v>0</v>
      </c>
      <c r="AW22" s="148">
        <v>0</v>
      </c>
      <c r="AX22" s="147">
        <v>0</v>
      </c>
      <c r="AY22" s="148">
        <v>0</v>
      </c>
      <c r="AZ22" s="148">
        <v>0</v>
      </c>
      <c r="BA22" s="148">
        <v>0</v>
      </c>
      <c r="BB22" s="147">
        <v>0</v>
      </c>
      <c r="BC22" s="148">
        <v>0</v>
      </c>
      <c r="BD22" s="147">
        <v>0</v>
      </c>
      <c r="BE22" s="148">
        <v>0</v>
      </c>
      <c r="BF22" s="148">
        <v>0</v>
      </c>
      <c r="BG22" s="148">
        <v>0</v>
      </c>
      <c r="BH22" s="148">
        <v>0</v>
      </c>
      <c r="BI22" s="148">
        <v>0</v>
      </c>
      <c r="BJ22" s="147">
        <v>0</v>
      </c>
      <c r="BK22" s="148">
        <v>0</v>
      </c>
      <c r="BL22" s="148">
        <v>0</v>
      </c>
      <c r="BM22" s="148">
        <v>0</v>
      </c>
      <c r="BN22" s="148">
        <v>0</v>
      </c>
      <c r="BO22" s="147">
        <v>0</v>
      </c>
      <c r="BP22" s="147">
        <v>0</v>
      </c>
      <c r="BQ22" s="147">
        <v>0</v>
      </c>
      <c r="BR22" s="148">
        <v>0</v>
      </c>
      <c r="BS22" s="148">
        <v>0</v>
      </c>
      <c r="BT22" s="147">
        <v>4.2692362815888343</v>
      </c>
      <c r="BU22" s="148">
        <v>2.0678119098604637</v>
      </c>
      <c r="BV22" s="148">
        <v>2.2014243717283706</v>
      </c>
      <c r="BW22" s="147">
        <v>8.915737776340741</v>
      </c>
      <c r="BX22" s="148">
        <v>1.2935517047870524</v>
      </c>
      <c r="BY22" s="148">
        <v>0</v>
      </c>
      <c r="BZ22" s="148">
        <v>7.6221860715536884</v>
      </c>
      <c r="CA22" s="147">
        <v>2.4579022537182742</v>
      </c>
      <c r="CB22" s="147">
        <v>0</v>
      </c>
      <c r="CC22" s="158"/>
      <c r="CD22" s="148"/>
      <c r="CE22" s="148"/>
      <c r="CF22" s="148"/>
      <c r="CG22" s="153"/>
      <c r="CH22" s="153"/>
      <c r="CI22" s="153"/>
      <c r="CJ22" s="149"/>
      <c r="CK22" s="151">
        <v>642.20601743800182</v>
      </c>
      <c r="CL22" s="144"/>
    </row>
    <row r="23" spans="1:90" s="157" customFormat="1" ht="26.25" customHeight="1" x14ac:dyDescent="0.25">
      <c r="A23" s="293" t="s">
        <v>142</v>
      </c>
      <c r="B23" s="216" t="s">
        <v>107</v>
      </c>
      <c r="C23" s="146">
        <v>2852.1741439410998</v>
      </c>
      <c r="D23" s="147">
        <v>0</v>
      </c>
      <c r="E23" s="148">
        <v>0</v>
      </c>
      <c r="F23" s="148">
        <v>0</v>
      </c>
      <c r="G23" s="148">
        <v>0</v>
      </c>
      <c r="H23" s="147">
        <v>0</v>
      </c>
      <c r="I23" s="147">
        <v>558.66817180617295</v>
      </c>
      <c r="J23" s="148">
        <v>430.18819430633107</v>
      </c>
      <c r="K23" s="148">
        <v>0</v>
      </c>
      <c r="L23" s="148">
        <v>0</v>
      </c>
      <c r="M23" s="148">
        <v>63.291553932509963</v>
      </c>
      <c r="N23" s="148">
        <v>50.115460563121459</v>
      </c>
      <c r="O23" s="148">
        <v>0</v>
      </c>
      <c r="P23" s="148">
        <v>0</v>
      </c>
      <c r="Q23" s="148">
        <v>0</v>
      </c>
      <c r="R23" s="148">
        <v>0</v>
      </c>
      <c r="S23" s="148">
        <v>0</v>
      </c>
      <c r="T23" s="148">
        <v>15.072963004210434</v>
      </c>
      <c r="U23" s="148">
        <v>0</v>
      </c>
      <c r="V23" s="148">
        <v>0</v>
      </c>
      <c r="W23" s="148">
        <v>0</v>
      </c>
      <c r="X23" s="148">
        <v>0</v>
      </c>
      <c r="Y23" s="148">
        <v>0</v>
      </c>
      <c r="Z23" s="148">
        <v>0</v>
      </c>
      <c r="AA23" s="148">
        <v>0</v>
      </c>
      <c r="AB23" s="148">
        <v>0</v>
      </c>
      <c r="AC23" s="147">
        <v>2293.5059721349267</v>
      </c>
      <c r="AD23" s="147">
        <v>0</v>
      </c>
      <c r="AE23" s="148">
        <v>0</v>
      </c>
      <c r="AF23" s="148">
        <v>0</v>
      </c>
      <c r="AG23" s="147">
        <v>0</v>
      </c>
      <c r="AH23" s="147">
        <v>0</v>
      </c>
      <c r="AI23" s="148">
        <v>0</v>
      </c>
      <c r="AJ23" s="148">
        <v>0</v>
      </c>
      <c r="AK23" s="148">
        <v>0</v>
      </c>
      <c r="AL23" s="147">
        <v>0</v>
      </c>
      <c r="AM23" s="148">
        <v>0</v>
      </c>
      <c r="AN23" s="148">
        <v>0</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c r="CD23" s="148"/>
      <c r="CE23" s="148"/>
      <c r="CF23" s="148"/>
      <c r="CG23" s="153"/>
      <c r="CH23" s="153"/>
      <c r="CI23" s="153"/>
      <c r="CJ23" s="149"/>
      <c r="CK23" s="151">
        <v>2852.1741439410998</v>
      </c>
      <c r="CL23" s="144"/>
    </row>
    <row r="24" spans="1:90" s="157" customFormat="1" ht="26.25" customHeight="1" x14ac:dyDescent="0.25">
      <c r="A24" s="293" t="s">
        <v>143</v>
      </c>
      <c r="B24" s="216" t="s">
        <v>108</v>
      </c>
      <c r="C24" s="146">
        <v>9.7505008369946822</v>
      </c>
      <c r="D24" s="147">
        <v>0</v>
      </c>
      <c r="E24" s="148">
        <v>0</v>
      </c>
      <c r="F24" s="148">
        <v>0</v>
      </c>
      <c r="G24" s="148">
        <v>0</v>
      </c>
      <c r="H24" s="147">
        <v>0</v>
      </c>
      <c r="I24" s="147">
        <v>0.56193128337130616</v>
      </c>
      <c r="J24" s="148">
        <v>0</v>
      </c>
      <c r="K24" s="148">
        <v>0</v>
      </c>
      <c r="L24" s="148">
        <v>0</v>
      </c>
      <c r="M24" s="148">
        <v>0.31360938550436479</v>
      </c>
      <c r="N24" s="148">
        <v>0.24832189786694137</v>
      </c>
      <c r="O24" s="148">
        <v>0</v>
      </c>
      <c r="P24" s="148">
        <v>0</v>
      </c>
      <c r="Q24" s="148">
        <v>0</v>
      </c>
      <c r="R24" s="148">
        <v>0</v>
      </c>
      <c r="S24" s="148">
        <v>0</v>
      </c>
      <c r="T24" s="148">
        <v>0</v>
      </c>
      <c r="U24" s="148">
        <v>0</v>
      </c>
      <c r="V24" s="148">
        <v>0</v>
      </c>
      <c r="W24" s="148">
        <v>0</v>
      </c>
      <c r="X24" s="148">
        <v>0</v>
      </c>
      <c r="Y24" s="148">
        <v>0</v>
      </c>
      <c r="Z24" s="148">
        <v>0</v>
      </c>
      <c r="AA24" s="148">
        <v>0</v>
      </c>
      <c r="AB24" s="148">
        <v>0</v>
      </c>
      <c r="AC24" s="147">
        <v>9.1885695536233758</v>
      </c>
      <c r="AD24" s="147">
        <v>0</v>
      </c>
      <c r="AE24" s="148">
        <v>0</v>
      </c>
      <c r="AF24" s="148">
        <v>0</v>
      </c>
      <c r="AG24" s="147">
        <v>0</v>
      </c>
      <c r="AH24" s="147">
        <v>0</v>
      </c>
      <c r="AI24" s="148">
        <v>0</v>
      </c>
      <c r="AJ24" s="148">
        <v>0</v>
      </c>
      <c r="AK24" s="148">
        <v>0</v>
      </c>
      <c r="AL24" s="147">
        <v>0</v>
      </c>
      <c r="AM24" s="148">
        <v>0</v>
      </c>
      <c r="AN24" s="148">
        <v>0</v>
      </c>
      <c r="AO24" s="148">
        <v>0</v>
      </c>
      <c r="AP24" s="148">
        <v>0</v>
      </c>
      <c r="AQ24" s="148">
        <v>0</v>
      </c>
      <c r="AR24" s="147">
        <v>0</v>
      </c>
      <c r="AS24" s="147">
        <v>0</v>
      </c>
      <c r="AT24" s="148">
        <v>0</v>
      </c>
      <c r="AU24" s="148">
        <v>0</v>
      </c>
      <c r="AV24" s="148">
        <v>0</v>
      </c>
      <c r="AW24" s="148">
        <v>0</v>
      </c>
      <c r="AX24" s="147">
        <v>0</v>
      </c>
      <c r="AY24" s="148">
        <v>0</v>
      </c>
      <c r="AZ24" s="148">
        <v>0</v>
      </c>
      <c r="BA24" s="148">
        <v>0</v>
      </c>
      <c r="BB24" s="147">
        <v>0</v>
      </c>
      <c r="BC24" s="148">
        <v>0</v>
      </c>
      <c r="BD24" s="147">
        <v>0</v>
      </c>
      <c r="BE24" s="148">
        <v>0</v>
      </c>
      <c r="BF24" s="148">
        <v>0</v>
      </c>
      <c r="BG24" s="148">
        <v>0</v>
      </c>
      <c r="BH24" s="148">
        <v>0</v>
      </c>
      <c r="BI24" s="148">
        <v>0</v>
      </c>
      <c r="BJ24" s="147">
        <v>0</v>
      </c>
      <c r="BK24" s="148">
        <v>0</v>
      </c>
      <c r="BL24" s="148">
        <v>0</v>
      </c>
      <c r="BM24" s="148">
        <v>0</v>
      </c>
      <c r="BN24" s="148">
        <v>0</v>
      </c>
      <c r="BO24" s="147">
        <v>0</v>
      </c>
      <c r="BP24" s="147">
        <v>0</v>
      </c>
      <c r="BQ24" s="147">
        <v>0</v>
      </c>
      <c r="BR24" s="148">
        <v>0</v>
      </c>
      <c r="BS24" s="148">
        <v>0</v>
      </c>
      <c r="BT24" s="147">
        <v>0</v>
      </c>
      <c r="BU24" s="148">
        <v>0</v>
      </c>
      <c r="BV24" s="148">
        <v>0</v>
      </c>
      <c r="BW24" s="147">
        <v>0</v>
      </c>
      <c r="BX24" s="148">
        <v>0</v>
      </c>
      <c r="BY24" s="148">
        <v>0</v>
      </c>
      <c r="BZ24" s="148">
        <v>0</v>
      </c>
      <c r="CA24" s="147">
        <v>0</v>
      </c>
      <c r="CB24" s="147">
        <v>0</v>
      </c>
      <c r="CC24" s="158"/>
      <c r="CD24" s="148"/>
      <c r="CE24" s="148"/>
      <c r="CF24" s="148"/>
      <c r="CG24" s="153"/>
      <c r="CH24" s="153"/>
      <c r="CI24" s="153"/>
      <c r="CJ24" s="149"/>
      <c r="CK24" s="151">
        <v>9.7505008369946822</v>
      </c>
      <c r="CL24" s="144"/>
    </row>
    <row r="25" spans="1:90" s="157" customFormat="1" ht="26.25" customHeight="1" x14ac:dyDescent="0.25">
      <c r="A25" s="293" t="s">
        <v>144</v>
      </c>
      <c r="B25" s="216" t="s">
        <v>109</v>
      </c>
      <c r="C25" s="146">
        <v>0</v>
      </c>
      <c r="D25" s="147">
        <v>0</v>
      </c>
      <c r="E25" s="148">
        <v>0</v>
      </c>
      <c r="F25" s="148">
        <v>0</v>
      </c>
      <c r="G25" s="148">
        <v>0</v>
      </c>
      <c r="H25" s="147">
        <v>0</v>
      </c>
      <c r="I25" s="147">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7">
        <v>0</v>
      </c>
      <c r="AD25" s="147">
        <v>0</v>
      </c>
      <c r="AE25" s="148">
        <v>0</v>
      </c>
      <c r="AF25" s="148">
        <v>0</v>
      </c>
      <c r="AG25" s="147">
        <v>0</v>
      </c>
      <c r="AH25" s="147">
        <v>0</v>
      </c>
      <c r="AI25" s="148">
        <v>0</v>
      </c>
      <c r="AJ25" s="148">
        <v>0</v>
      </c>
      <c r="AK25" s="148">
        <v>0</v>
      </c>
      <c r="AL25" s="147">
        <v>0</v>
      </c>
      <c r="AM25" s="148">
        <v>0</v>
      </c>
      <c r="AN25" s="148">
        <v>0</v>
      </c>
      <c r="AO25" s="148">
        <v>0</v>
      </c>
      <c r="AP25" s="148">
        <v>0</v>
      </c>
      <c r="AQ25" s="148">
        <v>0</v>
      </c>
      <c r="AR25" s="147">
        <v>0</v>
      </c>
      <c r="AS25" s="147">
        <v>0</v>
      </c>
      <c r="AT25" s="148">
        <v>0</v>
      </c>
      <c r="AU25" s="148">
        <v>0</v>
      </c>
      <c r="AV25" s="148">
        <v>0</v>
      </c>
      <c r="AW25" s="148">
        <v>0</v>
      </c>
      <c r="AX25" s="147">
        <v>0</v>
      </c>
      <c r="AY25" s="148">
        <v>0</v>
      </c>
      <c r="AZ25" s="148">
        <v>0</v>
      </c>
      <c r="BA25" s="148">
        <v>0</v>
      </c>
      <c r="BB25" s="147">
        <v>0</v>
      </c>
      <c r="BC25" s="148">
        <v>0</v>
      </c>
      <c r="BD25" s="147">
        <v>0</v>
      </c>
      <c r="BE25" s="148">
        <v>0</v>
      </c>
      <c r="BF25" s="148">
        <v>0</v>
      </c>
      <c r="BG25" s="148">
        <v>0</v>
      </c>
      <c r="BH25" s="148">
        <v>0</v>
      </c>
      <c r="BI25" s="148">
        <v>0</v>
      </c>
      <c r="BJ25" s="147">
        <v>0</v>
      </c>
      <c r="BK25" s="148">
        <v>0</v>
      </c>
      <c r="BL25" s="148">
        <v>0</v>
      </c>
      <c r="BM25" s="148">
        <v>0</v>
      </c>
      <c r="BN25" s="148">
        <v>0</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c r="CD25" s="148"/>
      <c r="CE25" s="148"/>
      <c r="CF25" s="148"/>
      <c r="CG25" s="153"/>
      <c r="CH25" s="153"/>
      <c r="CI25" s="153"/>
      <c r="CJ25" s="149"/>
      <c r="CK25" s="151">
        <v>0</v>
      </c>
      <c r="CL25" s="144"/>
    </row>
    <row r="26" spans="1:90" s="157" customFormat="1" ht="26.25" customHeight="1" x14ac:dyDescent="0.25">
      <c r="A26" s="293" t="s">
        <v>145</v>
      </c>
      <c r="B26" s="216" t="s">
        <v>110</v>
      </c>
      <c r="C26" s="146">
        <v>468240.20279999997</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468240.20279999997</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c r="CD26" s="148"/>
      <c r="CE26" s="148"/>
      <c r="CF26" s="148"/>
      <c r="CG26" s="153"/>
      <c r="CH26" s="153"/>
      <c r="CI26" s="153"/>
      <c r="CJ26" s="149"/>
      <c r="CK26" s="151">
        <v>468240.20279999997</v>
      </c>
      <c r="CL26" s="144"/>
    </row>
    <row r="27" spans="1:90" s="157" customFormat="1" ht="26.25" customHeight="1" x14ac:dyDescent="0.25">
      <c r="A27" s="293" t="s">
        <v>146</v>
      </c>
      <c r="B27" s="216" t="s">
        <v>111</v>
      </c>
      <c r="C27" s="146">
        <v>23324.992825019654</v>
      </c>
      <c r="D27" s="147">
        <v>0</v>
      </c>
      <c r="E27" s="148">
        <v>0</v>
      </c>
      <c r="F27" s="148">
        <v>0</v>
      </c>
      <c r="G27" s="148">
        <v>0</v>
      </c>
      <c r="H27" s="147">
        <v>0</v>
      </c>
      <c r="I27" s="147">
        <v>4730.8971364282143</v>
      </c>
      <c r="J27" s="148">
        <v>389.39979485897726</v>
      </c>
      <c r="K27" s="148">
        <v>0</v>
      </c>
      <c r="L27" s="148">
        <v>804.35874287050547</v>
      </c>
      <c r="M27" s="148">
        <v>1028.7096813701382</v>
      </c>
      <c r="N27" s="148">
        <v>977.83547202495652</v>
      </c>
      <c r="O27" s="148">
        <v>14.668187184159862</v>
      </c>
      <c r="P27" s="148">
        <v>0</v>
      </c>
      <c r="Q27" s="148">
        <v>0</v>
      </c>
      <c r="R27" s="148">
        <v>800.21338562280812</v>
      </c>
      <c r="S27" s="148">
        <v>0</v>
      </c>
      <c r="T27" s="148">
        <v>0</v>
      </c>
      <c r="U27" s="148">
        <v>0</v>
      </c>
      <c r="V27" s="148">
        <v>0</v>
      </c>
      <c r="W27" s="148">
        <v>0</v>
      </c>
      <c r="X27" s="148">
        <v>0</v>
      </c>
      <c r="Y27" s="148">
        <v>0</v>
      </c>
      <c r="Z27" s="148">
        <v>0</v>
      </c>
      <c r="AA27" s="148">
        <v>715.71187249666968</v>
      </c>
      <c r="AB27" s="148">
        <v>0</v>
      </c>
      <c r="AC27" s="147">
        <v>17751.735688591438</v>
      </c>
      <c r="AD27" s="147">
        <v>842.36</v>
      </c>
      <c r="AE27" s="148">
        <v>0</v>
      </c>
      <c r="AF27" s="148">
        <v>842.36</v>
      </c>
      <c r="AG27" s="147">
        <v>0</v>
      </c>
      <c r="AH27" s="147">
        <v>0</v>
      </c>
      <c r="AI27" s="148">
        <v>0</v>
      </c>
      <c r="AJ27" s="148">
        <v>0</v>
      </c>
      <c r="AK27" s="148">
        <v>0</v>
      </c>
      <c r="AL27" s="147">
        <v>0</v>
      </c>
      <c r="AM27" s="148">
        <v>0</v>
      </c>
      <c r="AN27" s="148">
        <v>0</v>
      </c>
      <c r="AO27" s="148">
        <v>0</v>
      </c>
      <c r="AP27" s="148">
        <v>0</v>
      </c>
      <c r="AQ27" s="148">
        <v>0</v>
      </c>
      <c r="AR27" s="147">
        <v>0</v>
      </c>
      <c r="AS27" s="147">
        <v>0</v>
      </c>
      <c r="AT27" s="148">
        <v>0</v>
      </c>
      <c r="AU27" s="148">
        <v>0</v>
      </c>
      <c r="AV27" s="148">
        <v>0</v>
      </c>
      <c r="AW27" s="148">
        <v>0</v>
      </c>
      <c r="AX27" s="147">
        <v>0</v>
      </c>
      <c r="AY27" s="148">
        <v>0</v>
      </c>
      <c r="AZ27" s="148">
        <v>0</v>
      </c>
      <c r="BA27" s="148">
        <v>0</v>
      </c>
      <c r="BB27" s="147">
        <v>0</v>
      </c>
      <c r="BC27" s="148">
        <v>0</v>
      </c>
      <c r="BD27" s="147">
        <v>0</v>
      </c>
      <c r="BE27" s="148">
        <v>0</v>
      </c>
      <c r="BF27" s="148">
        <v>0</v>
      </c>
      <c r="BG27" s="148">
        <v>0</v>
      </c>
      <c r="BH27" s="148">
        <v>0</v>
      </c>
      <c r="BI27" s="148">
        <v>0</v>
      </c>
      <c r="BJ27" s="147">
        <v>0</v>
      </c>
      <c r="BK27" s="148">
        <v>0</v>
      </c>
      <c r="BL27" s="148">
        <v>0</v>
      </c>
      <c r="BM27" s="148">
        <v>0</v>
      </c>
      <c r="BN27" s="148">
        <v>0</v>
      </c>
      <c r="BO27" s="147">
        <v>0</v>
      </c>
      <c r="BP27" s="147">
        <v>0</v>
      </c>
      <c r="BQ27" s="147">
        <v>0</v>
      </c>
      <c r="BR27" s="148">
        <v>0</v>
      </c>
      <c r="BS27" s="148">
        <v>0</v>
      </c>
      <c r="BT27" s="147">
        <v>0</v>
      </c>
      <c r="BU27" s="148">
        <v>0</v>
      </c>
      <c r="BV27" s="148">
        <v>0</v>
      </c>
      <c r="BW27" s="147">
        <v>0</v>
      </c>
      <c r="BX27" s="148">
        <v>0</v>
      </c>
      <c r="BY27" s="148">
        <v>0</v>
      </c>
      <c r="BZ27" s="148">
        <v>0</v>
      </c>
      <c r="CA27" s="147">
        <v>0</v>
      </c>
      <c r="CB27" s="147">
        <v>0</v>
      </c>
      <c r="CC27" s="158"/>
      <c r="CD27" s="148"/>
      <c r="CE27" s="148"/>
      <c r="CF27" s="148"/>
      <c r="CG27" s="153"/>
      <c r="CH27" s="153"/>
      <c r="CI27" s="153"/>
      <c r="CJ27" s="149"/>
      <c r="CK27" s="151">
        <v>23324.992825019654</v>
      </c>
      <c r="CL27" s="144"/>
    </row>
    <row r="28" spans="1:90" s="157" customFormat="1" ht="26.25" customHeight="1" x14ac:dyDescent="0.25">
      <c r="A28" s="293" t="s">
        <v>147</v>
      </c>
      <c r="B28" s="216" t="s">
        <v>112</v>
      </c>
      <c r="C28" s="146">
        <v>559.16157142857151</v>
      </c>
      <c r="D28" s="147">
        <v>0</v>
      </c>
      <c r="E28" s="148">
        <v>0</v>
      </c>
      <c r="F28" s="148">
        <v>0</v>
      </c>
      <c r="G28" s="148">
        <v>0</v>
      </c>
      <c r="H28" s="147">
        <v>0</v>
      </c>
      <c r="I28" s="147">
        <v>0</v>
      </c>
      <c r="J28" s="148">
        <v>0</v>
      </c>
      <c r="K28" s="148">
        <v>0</v>
      </c>
      <c r="L28" s="148">
        <v>0</v>
      </c>
      <c r="M28" s="148">
        <v>0</v>
      </c>
      <c r="N28" s="148">
        <v>0</v>
      </c>
      <c r="O28" s="148">
        <v>0</v>
      </c>
      <c r="P28" s="148">
        <v>0</v>
      </c>
      <c r="Q28" s="148">
        <v>0</v>
      </c>
      <c r="R28" s="148">
        <v>0</v>
      </c>
      <c r="S28" s="148">
        <v>0</v>
      </c>
      <c r="T28" s="148">
        <v>0</v>
      </c>
      <c r="U28" s="148">
        <v>0</v>
      </c>
      <c r="V28" s="148">
        <v>0</v>
      </c>
      <c r="W28" s="148">
        <v>0</v>
      </c>
      <c r="X28" s="148">
        <v>0</v>
      </c>
      <c r="Y28" s="148">
        <v>0</v>
      </c>
      <c r="Z28" s="148">
        <v>0</v>
      </c>
      <c r="AA28" s="148">
        <v>0</v>
      </c>
      <c r="AB28" s="148">
        <v>0</v>
      </c>
      <c r="AC28" s="147">
        <v>559.16157142857151</v>
      </c>
      <c r="AD28" s="147">
        <v>0</v>
      </c>
      <c r="AE28" s="148">
        <v>0</v>
      </c>
      <c r="AF28" s="148">
        <v>0</v>
      </c>
      <c r="AG28" s="147">
        <v>0</v>
      </c>
      <c r="AH28" s="147">
        <v>0</v>
      </c>
      <c r="AI28" s="148">
        <v>0</v>
      </c>
      <c r="AJ28" s="148">
        <v>0</v>
      </c>
      <c r="AK28" s="148">
        <v>0</v>
      </c>
      <c r="AL28" s="147">
        <v>0</v>
      </c>
      <c r="AM28" s="148">
        <v>0</v>
      </c>
      <c r="AN28" s="148">
        <v>0</v>
      </c>
      <c r="AO28" s="148">
        <v>0</v>
      </c>
      <c r="AP28" s="148">
        <v>0</v>
      </c>
      <c r="AQ28" s="148">
        <v>0</v>
      </c>
      <c r="AR28" s="147">
        <v>0</v>
      </c>
      <c r="AS28" s="147">
        <v>0</v>
      </c>
      <c r="AT28" s="148">
        <v>0</v>
      </c>
      <c r="AU28" s="148">
        <v>0</v>
      </c>
      <c r="AV28" s="148">
        <v>0</v>
      </c>
      <c r="AW28" s="148">
        <v>0</v>
      </c>
      <c r="AX28" s="147">
        <v>0</v>
      </c>
      <c r="AY28" s="148">
        <v>0</v>
      </c>
      <c r="AZ28" s="148">
        <v>0</v>
      </c>
      <c r="BA28" s="148">
        <v>0</v>
      </c>
      <c r="BB28" s="147">
        <v>0</v>
      </c>
      <c r="BC28" s="148">
        <v>0</v>
      </c>
      <c r="BD28" s="147">
        <v>0</v>
      </c>
      <c r="BE28" s="148">
        <v>0</v>
      </c>
      <c r="BF28" s="148">
        <v>0</v>
      </c>
      <c r="BG28" s="148">
        <v>0</v>
      </c>
      <c r="BH28" s="148">
        <v>0</v>
      </c>
      <c r="BI28" s="148">
        <v>0</v>
      </c>
      <c r="BJ28" s="147">
        <v>0</v>
      </c>
      <c r="BK28" s="148">
        <v>0</v>
      </c>
      <c r="BL28" s="148">
        <v>0</v>
      </c>
      <c r="BM28" s="148">
        <v>0</v>
      </c>
      <c r="BN28" s="148">
        <v>0</v>
      </c>
      <c r="BO28" s="147">
        <v>0</v>
      </c>
      <c r="BP28" s="147">
        <v>0</v>
      </c>
      <c r="BQ28" s="147">
        <v>0</v>
      </c>
      <c r="BR28" s="148">
        <v>0</v>
      </c>
      <c r="BS28" s="148">
        <v>0</v>
      </c>
      <c r="BT28" s="147">
        <v>0</v>
      </c>
      <c r="BU28" s="148">
        <v>0</v>
      </c>
      <c r="BV28" s="148">
        <v>0</v>
      </c>
      <c r="BW28" s="147">
        <v>0</v>
      </c>
      <c r="BX28" s="148">
        <v>0</v>
      </c>
      <c r="BY28" s="148">
        <v>0</v>
      </c>
      <c r="BZ28" s="148">
        <v>0</v>
      </c>
      <c r="CA28" s="147">
        <v>0</v>
      </c>
      <c r="CB28" s="147">
        <v>0</v>
      </c>
      <c r="CC28" s="158"/>
      <c r="CD28" s="148"/>
      <c r="CE28" s="148"/>
      <c r="CF28" s="148"/>
      <c r="CG28" s="153"/>
      <c r="CH28" s="153"/>
      <c r="CI28" s="153"/>
      <c r="CJ28" s="149"/>
      <c r="CK28" s="151">
        <v>559.16157142857151</v>
      </c>
      <c r="CL28" s="144"/>
    </row>
    <row r="29" spans="1:90" s="157" customFormat="1" ht="26.25" customHeight="1" x14ac:dyDescent="0.25">
      <c r="A29" s="293" t="s">
        <v>148</v>
      </c>
      <c r="B29" s="216" t="s">
        <v>113</v>
      </c>
      <c r="C29" s="146">
        <v>2796.3549026611263</v>
      </c>
      <c r="D29" s="147">
        <v>164.99587709074598</v>
      </c>
      <c r="E29" s="148">
        <v>164.99587709074598</v>
      </c>
      <c r="F29" s="148">
        <v>0</v>
      </c>
      <c r="G29" s="148">
        <v>0</v>
      </c>
      <c r="H29" s="147">
        <v>0</v>
      </c>
      <c r="I29" s="147">
        <v>398.85660841291724</v>
      </c>
      <c r="J29" s="148">
        <v>136.06006562694313</v>
      </c>
      <c r="K29" s="148">
        <v>0</v>
      </c>
      <c r="L29" s="148">
        <v>35.659466914771414</v>
      </c>
      <c r="M29" s="148">
        <v>28.656797960886621</v>
      </c>
      <c r="N29" s="148">
        <v>34.404196805653996</v>
      </c>
      <c r="O29" s="148">
        <v>0.65028165632487023</v>
      </c>
      <c r="P29" s="148">
        <v>92.970614361165048</v>
      </c>
      <c r="Q29" s="148">
        <v>3.2499895617714252</v>
      </c>
      <c r="R29" s="148">
        <v>35.475691664070908</v>
      </c>
      <c r="S29" s="148">
        <v>0</v>
      </c>
      <c r="T29" s="148">
        <v>0</v>
      </c>
      <c r="U29" s="148">
        <v>0</v>
      </c>
      <c r="V29" s="148">
        <v>0</v>
      </c>
      <c r="W29" s="148">
        <v>0</v>
      </c>
      <c r="X29" s="148">
        <v>0</v>
      </c>
      <c r="Y29" s="148">
        <v>0</v>
      </c>
      <c r="Z29" s="148">
        <v>0</v>
      </c>
      <c r="AA29" s="148">
        <v>31.729503861329807</v>
      </c>
      <c r="AB29" s="148">
        <v>0</v>
      </c>
      <c r="AC29" s="147">
        <v>2092.5794479942533</v>
      </c>
      <c r="AD29" s="147">
        <v>93.682840860121331</v>
      </c>
      <c r="AE29" s="148">
        <v>0</v>
      </c>
      <c r="AF29" s="148">
        <v>93.682840860121331</v>
      </c>
      <c r="AG29" s="147">
        <v>0</v>
      </c>
      <c r="AH29" s="147">
        <v>0</v>
      </c>
      <c r="AI29" s="148">
        <v>0</v>
      </c>
      <c r="AJ29" s="148">
        <v>0</v>
      </c>
      <c r="AK29" s="148">
        <v>0</v>
      </c>
      <c r="AL29" s="147">
        <v>0</v>
      </c>
      <c r="AM29" s="148">
        <v>0</v>
      </c>
      <c r="AN29" s="148">
        <v>0</v>
      </c>
      <c r="AO29" s="148">
        <v>0</v>
      </c>
      <c r="AP29" s="148">
        <v>0</v>
      </c>
      <c r="AQ29" s="148">
        <v>0</v>
      </c>
      <c r="AR29" s="147">
        <v>0</v>
      </c>
      <c r="AS29" s="147">
        <v>0</v>
      </c>
      <c r="AT29" s="148">
        <v>0</v>
      </c>
      <c r="AU29" s="148">
        <v>0</v>
      </c>
      <c r="AV29" s="148">
        <v>0</v>
      </c>
      <c r="AW29" s="148">
        <v>0</v>
      </c>
      <c r="AX29" s="147">
        <v>0</v>
      </c>
      <c r="AY29" s="148">
        <v>0</v>
      </c>
      <c r="AZ29" s="148">
        <v>0</v>
      </c>
      <c r="BA29" s="148">
        <v>0</v>
      </c>
      <c r="BB29" s="147">
        <v>0</v>
      </c>
      <c r="BC29" s="148">
        <v>0</v>
      </c>
      <c r="BD29" s="147">
        <v>0</v>
      </c>
      <c r="BE29" s="148">
        <v>0</v>
      </c>
      <c r="BF29" s="148">
        <v>0</v>
      </c>
      <c r="BG29" s="148">
        <v>0</v>
      </c>
      <c r="BH29" s="148">
        <v>0</v>
      </c>
      <c r="BI29" s="148">
        <v>0</v>
      </c>
      <c r="BJ29" s="147">
        <v>0</v>
      </c>
      <c r="BK29" s="148">
        <v>0</v>
      </c>
      <c r="BL29" s="148">
        <v>0</v>
      </c>
      <c r="BM29" s="148">
        <v>0</v>
      </c>
      <c r="BN29" s="148">
        <v>0</v>
      </c>
      <c r="BO29" s="147">
        <v>46.24012830308849</v>
      </c>
      <c r="BP29" s="147">
        <v>0</v>
      </c>
      <c r="BQ29" s="147">
        <v>0</v>
      </c>
      <c r="BR29" s="148">
        <v>0</v>
      </c>
      <c r="BS29" s="148">
        <v>0</v>
      </c>
      <c r="BT29" s="147">
        <v>0</v>
      </c>
      <c r="BU29" s="148">
        <v>0</v>
      </c>
      <c r="BV29" s="148">
        <v>0</v>
      </c>
      <c r="BW29" s="147">
        <v>0</v>
      </c>
      <c r="BX29" s="148">
        <v>0</v>
      </c>
      <c r="BY29" s="148">
        <v>0</v>
      </c>
      <c r="BZ29" s="148">
        <v>0</v>
      </c>
      <c r="CA29" s="147">
        <v>0</v>
      </c>
      <c r="CB29" s="147">
        <v>0</v>
      </c>
      <c r="CC29" s="158"/>
      <c r="CD29" s="148"/>
      <c r="CE29" s="148"/>
      <c r="CF29" s="148"/>
      <c r="CG29" s="153"/>
      <c r="CH29" s="153"/>
      <c r="CI29" s="153"/>
      <c r="CJ29" s="149"/>
      <c r="CK29" s="151">
        <v>2796.3549026611263</v>
      </c>
      <c r="CL29" s="144"/>
    </row>
    <row r="30" spans="1:90" s="157" customFormat="1" ht="26.25" customHeight="1" x14ac:dyDescent="0.25">
      <c r="A30" s="293" t="s">
        <v>149</v>
      </c>
      <c r="B30" s="216" t="s">
        <v>114</v>
      </c>
      <c r="C30" s="146">
        <v>4487.3046647632827</v>
      </c>
      <c r="D30" s="147">
        <v>0</v>
      </c>
      <c r="E30" s="148">
        <v>0</v>
      </c>
      <c r="F30" s="148">
        <v>0</v>
      </c>
      <c r="G30" s="148">
        <v>0</v>
      </c>
      <c r="H30" s="147">
        <v>0</v>
      </c>
      <c r="I30" s="147">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7">
        <v>4487.3046647632827</v>
      </c>
      <c r="AD30" s="147">
        <v>0</v>
      </c>
      <c r="AE30" s="148">
        <v>0</v>
      </c>
      <c r="AF30" s="148">
        <v>0</v>
      </c>
      <c r="AG30" s="147">
        <v>0</v>
      </c>
      <c r="AH30" s="147">
        <v>0</v>
      </c>
      <c r="AI30" s="148">
        <v>0</v>
      </c>
      <c r="AJ30" s="148">
        <v>0</v>
      </c>
      <c r="AK30" s="148">
        <v>0</v>
      </c>
      <c r="AL30" s="147">
        <v>0</v>
      </c>
      <c r="AM30" s="148">
        <v>0</v>
      </c>
      <c r="AN30" s="148">
        <v>0</v>
      </c>
      <c r="AO30" s="148">
        <v>0</v>
      </c>
      <c r="AP30" s="148">
        <v>0</v>
      </c>
      <c r="AQ30" s="148">
        <v>0</v>
      </c>
      <c r="AR30" s="147">
        <v>0</v>
      </c>
      <c r="AS30" s="147">
        <v>0</v>
      </c>
      <c r="AT30" s="148">
        <v>0</v>
      </c>
      <c r="AU30" s="148">
        <v>0</v>
      </c>
      <c r="AV30" s="148">
        <v>0</v>
      </c>
      <c r="AW30" s="148">
        <v>0</v>
      </c>
      <c r="AX30" s="147">
        <v>0</v>
      </c>
      <c r="AY30" s="148">
        <v>0</v>
      </c>
      <c r="AZ30" s="148">
        <v>0</v>
      </c>
      <c r="BA30" s="148">
        <v>0</v>
      </c>
      <c r="BB30" s="147">
        <v>0</v>
      </c>
      <c r="BC30" s="148">
        <v>0</v>
      </c>
      <c r="BD30" s="147">
        <v>0</v>
      </c>
      <c r="BE30" s="148">
        <v>0</v>
      </c>
      <c r="BF30" s="148">
        <v>0</v>
      </c>
      <c r="BG30" s="148">
        <v>0</v>
      </c>
      <c r="BH30" s="148">
        <v>0</v>
      </c>
      <c r="BI30" s="148">
        <v>0</v>
      </c>
      <c r="BJ30" s="147">
        <v>0</v>
      </c>
      <c r="BK30" s="148">
        <v>0</v>
      </c>
      <c r="BL30" s="148">
        <v>0</v>
      </c>
      <c r="BM30" s="148">
        <v>0</v>
      </c>
      <c r="BN30" s="148">
        <v>0</v>
      </c>
      <c r="BO30" s="147">
        <v>0</v>
      </c>
      <c r="BP30" s="147">
        <v>0</v>
      </c>
      <c r="BQ30" s="147">
        <v>0</v>
      </c>
      <c r="BR30" s="148">
        <v>0</v>
      </c>
      <c r="BS30" s="148">
        <v>0</v>
      </c>
      <c r="BT30" s="147">
        <v>0</v>
      </c>
      <c r="BU30" s="148">
        <v>0</v>
      </c>
      <c r="BV30" s="148">
        <v>0</v>
      </c>
      <c r="BW30" s="147">
        <v>0</v>
      </c>
      <c r="BX30" s="148">
        <v>0</v>
      </c>
      <c r="BY30" s="148">
        <v>0</v>
      </c>
      <c r="BZ30" s="148">
        <v>0</v>
      </c>
      <c r="CA30" s="147">
        <v>0</v>
      </c>
      <c r="CB30" s="147">
        <v>0</v>
      </c>
      <c r="CC30" s="158"/>
      <c r="CD30" s="148"/>
      <c r="CE30" s="148"/>
      <c r="CF30" s="148"/>
      <c r="CG30" s="153"/>
      <c r="CH30" s="153"/>
      <c r="CI30" s="153"/>
      <c r="CJ30" s="149"/>
      <c r="CK30" s="151">
        <v>4487.3046647632827</v>
      </c>
      <c r="CL30" s="144"/>
    </row>
    <row r="31" spans="1:90" s="157" customFormat="1" ht="26.25" customHeight="1" x14ac:dyDescent="0.25">
      <c r="A31" s="293" t="s">
        <v>150</v>
      </c>
      <c r="B31" s="216" t="s">
        <v>115</v>
      </c>
      <c r="C31" s="146">
        <v>3783.0738532174119</v>
      </c>
      <c r="D31" s="147">
        <v>0</v>
      </c>
      <c r="E31" s="148">
        <v>0</v>
      </c>
      <c r="F31" s="148">
        <v>0</v>
      </c>
      <c r="G31" s="148">
        <v>0</v>
      </c>
      <c r="H31" s="147">
        <v>0</v>
      </c>
      <c r="I31" s="147">
        <v>0</v>
      </c>
      <c r="J31" s="148">
        <v>0</v>
      </c>
      <c r="K31" s="148">
        <v>0</v>
      </c>
      <c r="L31" s="148">
        <v>0</v>
      </c>
      <c r="M31" s="148">
        <v>0</v>
      </c>
      <c r="N31" s="148">
        <v>0</v>
      </c>
      <c r="O31" s="148">
        <v>0</v>
      </c>
      <c r="P31" s="148">
        <v>0</v>
      </c>
      <c r="Q31" s="148">
        <v>0</v>
      </c>
      <c r="R31" s="148">
        <v>0</v>
      </c>
      <c r="S31" s="148">
        <v>0</v>
      </c>
      <c r="T31" s="148">
        <v>0</v>
      </c>
      <c r="U31" s="148">
        <v>0</v>
      </c>
      <c r="V31" s="148">
        <v>0</v>
      </c>
      <c r="W31" s="148">
        <v>0</v>
      </c>
      <c r="X31" s="148">
        <v>0</v>
      </c>
      <c r="Y31" s="148">
        <v>0</v>
      </c>
      <c r="Z31" s="148">
        <v>0</v>
      </c>
      <c r="AA31" s="148">
        <v>0</v>
      </c>
      <c r="AB31" s="148">
        <v>0</v>
      </c>
      <c r="AC31" s="147">
        <v>3783.0738532174119</v>
      </c>
      <c r="AD31" s="147">
        <v>0</v>
      </c>
      <c r="AE31" s="148">
        <v>0</v>
      </c>
      <c r="AF31" s="148">
        <v>0</v>
      </c>
      <c r="AG31" s="147">
        <v>0</v>
      </c>
      <c r="AH31" s="147">
        <v>0</v>
      </c>
      <c r="AI31" s="148">
        <v>0</v>
      </c>
      <c r="AJ31" s="148">
        <v>0</v>
      </c>
      <c r="AK31" s="148">
        <v>0</v>
      </c>
      <c r="AL31" s="147">
        <v>0</v>
      </c>
      <c r="AM31" s="148">
        <v>0</v>
      </c>
      <c r="AN31" s="148">
        <v>0</v>
      </c>
      <c r="AO31" s="148">
        <v>0</v>
      </c>
      <c r="AP31" s="148">
        <v>0</v>
      </c>
      <c r="AQ31" s="148">
        <v>0</v>
      </c>
      <c r="AR31" s="147">
        <v>0</v>
      </c>
      <c r="AS31" s="147">
        <v>0</v>
      </c>
      <c r="AT31" s="148">
        <v>0</v>
      </c>
      <c r="AU31" s="148">
        <v>0</v>
      </c>
      <c r="AV31" s="148">
        <v>0</v>
      </c>
      <c r="AW31" s="148">
        <v>0</v>
      </c>
      <c r="AX31" s="147">
        <v>0</v>
      </c>
      <c r="AY31" s="148">
        <v>0</v>
      </c>
      <c r="AZ31" s="148">
        <v>0</v>
      </c>
      <c r="BA31" s="148">
        <v>0</v>
      </c>
      <c r="BB31" s="147">
        <v>0</v>
      </c>
      <c r="BC31" s="148">
        <v>0</v>
      </c>
      <c r="BD31" s="147">
        <v>0</v>
      </c>
      <c r="BE31" s="148">
        <v>0</v>
      </c>
      <c r="BF31" s="148">
        <v>0</v>
      </c>
      <c r="BG31" s="148">
        <v>0</v>
      </c>
      <c r="BH31" s="148">
        <v>0</v>
      </c>
      <c r="BI31" s="148">
        <v>0</v>
      </c>
      <c r="BJ31" s="147">
        <v>0</v>
      </c>
      <c r="BK31" s="148">
        <v>0</v>
      </c>
      <c r="BL31" s="148">
        <v>0</v>
      </c>
      <c r="BM31" s="148">
        <v>0</v>
      </c>
      <c r="BN31" s="148">
        <v>0</v>
      </c>
      <c r="BO31" s="147">
        <v>0</v>
      </c>
      <c r="BP31" s="147">
        <v>0</v>
      </c>
      <c r="BQ31" s="147">
        <v>0</v>
      </c>
      <c r="BR31" s="148">
        <v>0</v>
      </c>
      <c r="BS31" s="148">
        <v>0</v>
      </c>
      <c r="BT31" s="147">
        <v>0</v>
      </c>
      <c r="BU31" s="148">
        <v>0</v>
      </c>
      <c r="BV31" s="148">
        <v>0</v>
      </c>
      <c r="BW31" s="147">
        <v>0</v>
      </c>
      <c r="BX31" s="148">
        <v>0</v>
      </c>
      <c r="BY31" s="148">
        <v>0</v>
      </c>
      <c r="BZ31" s="148">
        <v>0</v>
      </c>
      <c r="CA31" s="147">
        <v>0</v>
      </c>
      <c r="CB31" s="147">
        <v>0</v>
      </c>
      <c r="CC31" s="158"/>
      <c r="CD31" s="160"/>
      <c r="CE31" s="160"/>
      <c r="CF31" s="160"/>
      <c r="CG31" s="161"/>
      <c r="CH31" s="161"/>
      <c r="CI31" s="161"/>
      <c r="CJ31" s="149"/>
      <c r="CK31" s="151">
        <v>3783.0738532174119</v>
      </c>
      <c r="CL31" s="144"/>
    </row>
    <row r="32" spans="1:90" s="157" customFormat="1" ht="26.25" customHeight="1" x14ac:dyDescent="0.25">
      <c r="A32" s="291" t="s">
        <v>151</v>
      </c>
      <c r="B32" s="212" t="s">
        <v>116</v>
      </c>
      <c r="C32" s="154">
        <v>31741.846668903338</v>
      </c>
      <c r="D32" s="154">
        <v>0</v>
      </c>
      <c r="E32" s="154">
        <v>0</v>
      </c>
      <c r="F32" s="154">
        <v>0</v>
      </c>
      <c r="G32" s="154">
        <v>0</v>
      </c>
      <c r="H32" s="154">
        <v>0</v>
      </c>
      <c r="I32" s="154">
        <v>0</v>
      </c>
      <c r="J32" s="154">
        <v>0</v>
      </c>
      <c r="K32" s="154">
        <v>0</v>
      </c>
      <c r="L32" s="154">
        <v>0</v>
      </c>
      <c r="M32" s="154">
        <v>0</v>
      </c>
      <c r="N32" s="154">
        <v>0</v>
      </c>
      <c r="O32" s="154">
        <v>0</v>
      </c>
      <c r="P32" s="154">
        <v>0</v>
      </c>
      <c r="Q32" s="154">
        <v>0</v>
      </c>
      <c r="R32" s="154">
        <v>0</v>
      </c>
      <c r="S32" s="154">
        <v>0</v>
      </c>
      <c r="T32" s="154">
        <v>0</v>
      </c>
      <c r="U32" s="154">
        <v>0</v>
      </c>
      <c r="V32" s="154">
        <v>0</v>
      </c>
      <c r="W32" s="154">
        <v>0</v>
      </c>
      <c r="X32" s="154">
        <v>0</v>
      </c>
      <c r="Y32" s="154">
        <v>0</v>
      </c>
      <c r="Z32" s="154">
        <v>0</v>
      </c>
      <c r="AA32" s="154">
        <v>0</v>
      </c>
      <c r="AB32" s="154">
        <v>0</v>
      </c>
      <c r="AC32" s="154">
        <v>18398.146796923716</v>
      </c>
      <c r="AD32" s="154">
        <v>13343.699871979623</v>
      </c>
      <c r="AE32" s="154">
        <v>0</v>
      </c>
      <c r="AF32" s="154">
        <v>13343.699871979623</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c r="CD32" s="155"/>
      <c r="CE32" s="155"/>
      <c r="CF32" s="155"/>
      <c r="CG32" s="154"/>
      <c r="CH32" s="154"/>
      <c r="CI32" s="154"/>
      <c r="CJ32" s="154">
        <v>447114.64880513778</v>
      </c>
      <c r="CK32" s="154">
        <v>478856.49547404109</v>
      </c>
      <c r="CL32" s="144"/>
    </row>
    <row r="33" spans="1:90" s="157" customFormat="1" ht="26.25" customHeight="1" x14ac:dyDescent="0.25">
      <c r="A33" s="294" t="s">
        <v>152</v>
      </c>
      <c r="B33" s="217" t="s">
        <v>117</v>
      </c>
      <c r="C33" s="146">
        <v>10948.242325785846</v>
      </c>
      <c r="D33" s="147">
        <v>0</v>
      </c>
      <c r="E33" s="148">
        <v>0</v>
      </c>
      <c r="F33" s="148">
        <v>0</v>
      </c>
      <c r="G33" s="148">
        <v>0</v>
      </c>
      <c r="H33" s="147">
        <v>0</v>
      </c>
      <c r="I33" s="147">
        <v>0</v>
      </c>
      <c r="J33" s="148">
        <v>0</v>
      </c>
      <c r="K33" s="148">
        <v>0</v>
      </c>
      <c r="L33" s="148">
        <v>0</v>
      </c>
      <c r="M33" s="148">
        <v>0</v>
      </c>
      <c r="N33" s="148">
        <v>0</v>
      </c>
      <c r="O33" s="148">
        <v>0</v>
      </c>
      <c r="P33" s="148">
        <v>0</v>
      </c>
      <c r="Q33" s="148">
        <v>0</v>
      </c>
      <c r="R33" s="148">
        <v>0</v>
      </c>
      <c r="S33" s="148">
        <v>0</v>
      </c>
      <c r="T33" s="148">
        <v>0</v>
      </c>
      <c r="U33" s="148">
        <v>0</v>
      </c>
      <c r="V33" s="148">
        <v>0</v>
      </c>
      <c r="W33" s="148">
        <v>0</v>
      </c>
      <c r="X33" s="148">
        <v>0</v>
      </c>
      <c r="Y33" s="148">
        <v>0</v>
      </c>
      <c r="Z33" s="148">
        <v>0</v>
      </c>
      <c r="AA33" s="148">
        <v>0</v>
      </c>
      <c r="AB33" s="148">
        <v>0</v>
      </c>
      <c r="AC33" s="147">
        <v>6849.500331736418</v>
      </c>
      <c r="AD33" s="147">
        <v>4098.7419940494274</v>
      </c>
      <c r="AE33" s="148">
        <v>0</v>
      </c>
      <c r="AF33" s="148">
        <v>4098.7419940494274</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c r="CD33" s="159"/>
      <c r="CE33" s="159"/>
      <c r="CF33" s="159"/>
      <c r="CG33" s="151"/>
      <c r="CH33" s="151"/>
      <c r="CI33" s="151"/>
      <c r="CJ33" s="149"/>
      <c r="CK33" s="151">
        <v>10948.242325785846</v>
      </c>
      <c r="CL33" s="144"/>
    </row>
    <row r="34" spans="1:90" s="157" customFormat="1" ht="26.25" customHeight="1" x14ac:dyDescent="0.25">
      <c r="A34" s="295" t="s">
        <v>153</v>
      </c>
      <c r="B34" s="213" t="s">
        <v>118</v>
      </c>
      <c r="C34" s="146">
        <v>20793.604343117491</v>
      </c>
      <c r="D34" s="147">
        <v>0</v>
      </c>
      <c r="E34" s="148">
        <v>0</v>
      </c>
      <c r="F34" s="148">
        <v>0</v>
      </c>
      <c r="G34" s="148">
        <v>0</v>
      </c>
      <c r="H34" s="147">
        <v>0</v>
      </c>
      <c r="I34" s="147">
        <v>0</v>
      </c>
      <c r="J34" s="148">
        <v>0</v>
      </c>
      <c r="K34" s="148">
        <v>0</v>
      </c>
      <c r="L34" s="148">
        <v>0</v>
      </c>
      <c r="M34" s="148">
        <v>0</v>
      </c>
      <c r="N34" s="148">
        <v>0</v>
      </c>
      <c r="O34" s="148">
        <v>0</v>
      </c>
      <c r="P34" s="148">
        <v>0</v>
      </c>
      <c r="Q34" s="148">
        <v>0</v>
      </c>
      <c r="R34" s="148">
        <v>0</v>
      </c>
      <c r="S34" s="148">
        <v>0</v>
      </c>
      <c r="T34" s="148">
        <v>0</v>
      </c>
      <c r="U34" s="148">
        <v>0</v>
      </c>
      <c r="V34" s="148">
        <v>0</v>
      </c>
      <c r="W34" s="148">
        <v>0</v>
      </c>
      <c r="X34" s="148">
        <v>0</v>
      </c>
      <c r="Y34" s="148">
        <v>0</v>
      </c>
      <c r="Z34" s="148">
        <v>0</v>
      </c>
      <c r="AA34" s="148">
        <v>0</v>
      </c>
      <c r="AB34" s="148">
        <v>0</v>
      </c>
      <c r="AC34" s="147">
        <v>11548.646465187298</v>
      </c>
      <c r="AD34" s="147">
        <v>9244.9578779301955</v>
      </c>
      <c r="AE34" s="148">
        <v>0</v>
      </c>
      <c r="AF34" s="148">
        <v>9244.9578779301955</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c r="CD34" s="148"/>
      <c r="CE34" s="148"/>
      <c r="CF34" s="148"/>
      <c r="CG34" s="153"/>
      <c r="CH34" s="153"/>
      <c r="CI34" s="153"/>
      <c r="CJ34" s="149"/>
      <c r="CK34" s="151">
        <v>20793.604343117491</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c r="CI35" s="149"/>
      <c r="CJ35" s="153">
        <v>447114.64880513778</v>
      </c>
      <c r="CK35" s="151">
        <v>447114.64880513778</v>
      </c>
      <c r="CL35" s="144"/>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c r="CH36" s="170"/>
      <c r="CI36" s="149"/>
      <c r="CJ36" s="149"/>
      <c r="CK36" s="171">
        <v>0</v>
      </c>
      <c r="CL36" s="144"/>
    </row>
    <row r="37" spans="1:90" s="157" customFormat="1" ht="26.25" customHeight="1" thickBot="1" x14ac:dyDescent="0.3">
      <c r="A37" s="297" t="s">
        <v>0</v>
      </c>
      <c r="B37" s="219" t="s">
        <v>121</v>
      </c>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4"/>
      <c r="CD37" s="175"/>
      <c r="CE37" s="175"/>
      <c r="CF37" s="175"/>
      <c r="CG37" s="176"/>
      <c r="CH37" s="176"/>
      <c r="CI37" s="173"/>
      <c r="CJ37" s="172"/>
      <c r="CK37" s="174"/>
      <c r="CL37" s="144"/>
    </row>
    <row r="38" spans="1:90" s="157" customFormat="1" ht="26.25" customHeight="1" thickTop="1" x14ac:dyDescent="0.25">
      <c r="A38" s="298" t="s">
        <v>156</v>
      </c>
      <c r="B38" s="231" t="s">
        <v>282</v>
      </c>
      <c r="C38" s="177">
        <v>2526984.675146624</v>
      </c>
      <c r="D38" s="177">
        <v>38021.949574965132</v>
      </c>
      <c r="E38" s="177">
        <v>6555.547562793472</v>
      </c>
      <c r="F38" s="177">
        <v>31466.402012171664</v>
      </c>
      <c r="G38" s="177">
        <v>0</v>
      </c>
      <c r="H38" s="177">
        <v>307.24169084176373</v>
      </c>
      <c r="I38" s="177">
        <v>1715185.0345597742</v>
      </c>
      <c r="J38" s="177">
        <v>3073.8859755478434</v>
      </c>
      <c r="K38" s="177">
        <v>0</v>
      </c>
      <c r="L38" s="177">
        <v>860.12282404451491</v>
      </c>
      <c r="M38" s="177">
        <v>1235.0007211432742</v>
      </c>
      <c r="N38" s="177">
        <v>1199.3223120179316</v>
      </c>
      <c r="O38" s="177">
        <v>1633962.012829744</v>
      </c>
      <c r="P38" s="177">
        <v>6486.8419745807059</v>
      </c>
      <c r="Q38" s="177">
        <v>42.098838791689019</v>
      </c>
      <c r="R38" s="177">
        <v>855.69008005538569</v>
      </c>
      <c r="S38" s="177">
        <v>27.27001059662032</v>
      </c>
      <c r="T38" s="177">
        <v>66677.458694513611</v>
      </c>
      <c r="U38" s="177">
        <v>0</v>
      </c>
      <c r="V38" s="177">
        <v>0</v>
      </c>
      <c r="W38" s="177">
        <v>0</v>
      </c>
      <c r="X38" s="177">
        <v>0</v>
      </c>
      <c r="Y38" s="177">
        <v>0</v>
      </c>
      <c r="Z38" s="177">
        <v>0</v>
      </c>
      <c r="AA38" s="177">
        <v>765.33029873851876</v>
      </c>
      <c r="AB38" s="177">
        <v>0</v>
      </c>
      <c r="AC38" s="177">
        <v>758635.25268014614</v>
      </c>
      <c r="AD38" s="177">
        <v>14708.443171640651</v>
      </c>
      <c r="AE38" s="177">
        <v>0.44956616231914415</v>
      </c>
      <c r="AF38" s="177">
        <v>14707.99360547833</v>
      </c>
      <c r="AG38" s="177">
        <v>0</v>
      </c>
      <c r="AH38" s="177">
        <v>9.6334605366662061</v>
      </c>
      <c r="AI38" s="177">
        <v>0</v>
      </c>
      <c r="AJ38" s="177">
        <v>9.6334605366662061</v>
      </c>
      <c r="AK38" s="177">
        <v>0</v>
      </c>
      <c r="AL38" s="177">
        <v>0</v>
      </c>
      <c r="AM38" s="177">
        <v>0</v>
      </c>
      <c r="AN38" s="177">
        <v>0</v>
      </c>
      <c r="AO38" s="177">
        <v>0</v>
      </c>
      <c r="AP38" s="177">
        <v>0</v>
      </c>
      <c r="AQ38" s="177">
        <v>0</v>
      </c>
      <c r="AR38" s="177">
        <v>1.3780079353839705</v>
      </c>
      <c r="AS38" s="177">
        <v>0.94546723017004597</v>
      </c>
      <c r="AT38" s="177">
        <v>0</v>
      </c>
      <c r="AU38" s="177">
        <v>0.94546723017004597</v>
      </c>
      <c r="AV38" s="177">
        <v>0</v>
      </c>
      <c r="AW38" s="177">
        <v>0</v>
      </c>
      <c r="AX38" s="177">
        <v>0</v>
      </c>
      <c r="AY38" s="177">
        <v>0</v>
      </c>
      <c r="AZ38" s="177">
        <v>0</v>
      </c>
      <c r="BA38" s="177">
        <v>0</v>
      </c>
      <c r="BB38" s="177">
        <v>0</v>
      </c>
      <c r="BC38" s="177">
        <v>0</v>
      </c>
      <c r="BD38" s="177">
        <v>0</v>
      </c>
      <c r="BE38" s="177">
        <v>0</v>
      </c>
      <c r="BF38" s="177">
        <v>0</v>
      </c>
      <c r="BG38" s="177">
        <v>0</v>
      </c>
      <c r="BH38" s="177">
        <v>0</v>
      </c>
      <c r="BI38" s="177">
        <v>0</v>
      </c>
      <c r="BJ38" s="177">
        <v>0</v>
      </c>
      <c r="BK38" s="177">
        <v>0</v>
      </c>
      <c r="BL38" s="177">
        <v>0</v>
      </c>
      <c r="BM38" s="177">
        <v>0</v>
      </c>
      <c r="BN38" s="177">
        <v>0</v>
      </c>
      <c r="BO38" s="177">
        <v>52.179329412236697</v>
      </c>
      <c r="BP38" s="177">
        <v>2.2145305319130366</v>
      </c>
      <c r="BQ38" s="177">
        <v>44.75979729827678</v>
      </c>
      <c r="BR38" s="177">
        <v>44.75979729827678</v>
      </c>
      <c r="BS38" s="177">
        <v>0</v>
      </c>
      <c r="BT38" s="177">
        <v>4.2692362815888343</v>
      </c>
      <c r="BU38" s="177">
        <v>2.0678119098604637</v>
      </c>
      <c r="BV38" s="177">
        <v>2.2014243717283706</v>
      </c>
      <c r="BW38" s="177">
        <v>8.915737776340741</v>
      </c>
      <c r="BX38" s="177">
        <v>1.2935517047870524</v>
      </c>
      <c r="BY38" s="177">
        <v>0</v>
      </c>
      <c r="BZ38" s="177">
        <v>7.6221860715536884</v>
      </c>
      <c r="CA38" s="177">
        <v>2.4579022537182742</v>
      </c>
      <c r="CB38" s="177">
        <v>0</v>
      </c>
      <c r="CC38" s="177"/>
      <c r="CD38" s="177"/>
      <c r="CE38" s="177"/>
      <c r="CF38" s="177"/>
      <c r="CG38" s="177"/>
      <c r="CH38" s="177"/>
      <c r="CI38" s="177"/>
      <c r="CJ38" s="177">
        <v>447114.64880513778</v>
      </c>
      <c r="CK38" s="177">
        <v>2974099.3239517617</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9" priority="1" stopIfTrue="1" operator="containsText" text="Supply &lt; Use">
      <formula>NOT(ISERROR(SEARCH("Supply &lt; Use",C3)))</formula>
    </cfRule>
    <cfRule type="containsText" dxfId="8"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3A8CF233-9A67-4698-AD7C-17AF7E858B95}">
      <formula1>OR(AND(ISNUMBER(C3),C3&gt;=0),C3=":")</formula1>
    </dataValidation>
    <dataValidation type="custom" allowBlank="1" showInputMessage="1" showErrorMessage="1" errorTitle="Wrong data input" error="Data entry is limited to numeric values._x000d__x000a_: symbol can be used for not available data." sqref="CK3:CK38 CH3:CH38 CG36:CG38 CI37:CJ37 C37:CF37 CG11:CG34" xr:uid="{55EEEE39-504B-4328-8081-1C69DD19D477}">
      <formula1>OR(ISNUMBER(C3),C3=":")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E4006-EF8D-4DC4-B12F-81CCCCE9B555}">
  <sheetPr codeName="Sheet3">
    <tabColor theme="0"/>
    <outlinePr summaryBelow="0" summaryRight="0"/>
  </sheetPr>
  <dimension ref="A1:CL53"/>
  <sheetViews>
    <sheetView showGridLines="0" zoomScale="85" zoomScaleNormal="85" workbookViewId="0">
      <pane xSplit="2" ySplit="1" topLeftCell="C2" activePane="bottomRight" state="frozen"/>
      <selection activeCell="CA1" sqref="CA1"/>
      <selection pane="topRight" activeCell="CA1" sqref="CA1"/>
      <selection pane="bottomLeft" activeCell="CA1" sqref="CA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328">
        <v>0</v>
      </c>
      <c r="CI3" s="5"/>
      <c r="CJ3" s="5"/>
      <c r="CK3" s="326">
        <v>0</v>
      </c>
      <c r="CL3" s="144"/>
    </row>
    <row r="4" spans="1:90" s="152"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51">
        <v>0</v>
      </c>
      <c r="CI4" s="109"/>
      <c r="CJ4" s="110"/>
      <c r="CK4" s="151">
        <v>0</v>
      </c>
      <c r="CL4" s="144"/>
    </row>
    <row r="5" spans="1:90" s="152"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53">
        <v>0</v>
      </c>
      <c r="CI5" s="12"/>
      <c r="CJ5" s="10"/>
      <c r="CK5" s="151">
        <v>0</v>
      </c>
      <c r="CL5" s="144"/>
    </row>
    <row r="6" spans="1:90" s="152"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53">
        <v>0</v>
      </c>
      <c r="CI6" s="12"/>
      <c r="CJ6" s="10"/>
      <c r="CK6" s="151">
        <v>0</v>
      </c>
      <c r="CL6" s="144"/>
    </row>
    <row r="7" spans="1:90" s="152"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53">
        <v>0</v>
      </c>
      <c r="CI7" s="12"/>
      <c r="CJ7" s="10"/>
      <c r="CK7" s="151">
        <v>0</v>
      </c>
      <c r="CL7" s="144"/>
    </row>
    <row r="8" spans="1:90" s="152"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53">
        <v>0</v>
      </c>
      <c r="CI8" s="12"/>
      <c r="CJ8" s="10"/>
      <c r="CK8" s="151">
        <v>0</v>
      </c>
      <c r="CL8" s="144"/>
    </row>
    <row r="9" spans="1:90" s="152"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53">
        <v>0</v>
      </c>
      <c r="CI9" s="12"/>
      <c r="CJ9" s="10"/>
      <c r="CK9" s="151">
        <v>0</v>
      </c>
      <c r="CL9" s="144"/>
    </row>
    <row r="10" spans="1:90" s="152"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53">
        <v>0</v>
      </c>
      <c r="CI10" s="12"/>
      <c r="CJ10" s="10"/>
      <c r="CK10" s="151">
        <v>0</v>
      </c>
      <c r="CL10" s="144"/>
    </row>
    <row r="11" spans="1:90" s="157" customFormat="1" ht="26.25" customHeight="1" x14ac:dyDescent="0.25">
      <c r="A11" s="291" t="s">
        <v>130</v>
      </c>
      <c r="B11" s="212" t="s">
        <v>95</v>
      </c>
      <c r="C11" s="154">
        <v>1533765.3430125164</v>
      </c>
      <c r="D11" s="155">
        <v>31024.463636400265</v>
      </c>
      <c r="E11" s="155">
        <v>24124.152171012567</v>
      </c>
      <c r="F11" s="155">
        <v>3992.2541129977294</v>
      </c>
      <c r="G11" s="155">
        <v>2908.0573523899661</v>
      </c>
      <c r="H11" s="155">
        <v>11062.993938867832</v>
      </c>
      <c r="I11" s="155">
        <v>967006.59189343255</v>
      </c>
      <c r="J11" s="155">
        <v>56632.68140928822</v>
      </c>
      <c r="K11" s="155">
        <v>9897.6805958514342</v>
      </c>
      <c r="L11" s="155">
        <v>2422.4360818044224</v>
      </c>
      <c r="M11" s="155">
        <v>18258.778680325675</v>
      </c>
      <c r="N11" s="155">
        <v>10660.648725771269</v>
      </c>
      <c r="O11" s="155">
        <v>85781.41349849393</v>
      </c>
      <c r="P11" s="155">
        <v>463820.79837749305</v>
      </c>
      <c r="Q11" s="155">
        <v>7213.7677716492135</v>
      </c>
      <c r="R11" s="155">
        <v>3949.7895302966208</v>
      </c>
      <c r="S11" s="155">
        <v>74196.580285219912</v>
      </c>
      <c r="T11" s="155">
        <v>202046.0359446801</v>
      </c>
      <c r="U11" s="155">
        <v>7867.2600900178977</v>
      </c>
      <c r="V11" s="155">
        <v>2686.5089504851999</v>
      </c>
      <c r="W11" s="155">
        <v>2513.2413067561301</v>
      </c>
      <c r="X11" s="155">
        <v>6020.3648490791911</v>
      </c>
      <c r="Y11" s="155">
        <v>5072.5644465329906</v>
      </c>
      <c r="Z11" s="155">
        <v>1082.1134318953577</v>
      </c>
      <c r="AA11" s="155">
        <v>5511.9789728555115</v>
      </c>
      <c r="AB11" s="155">
        <v>1371.9489449363241</v>
      </c>
      <c r="AC11" s="155">
        <v>26580.655075147235</v>
      </c>
      <c r="AD11" s="155">
        <v>9627.8756764014761</v>
      </c>
      <c r="AE11" s="155">
        <v>1928.9328895673887</v>
      </c>
      <c r="AF11" s="155">
        <v>7698.9427868340881</v>
      </c>
      <c r="AG11" s="155">
        <v>56271.636704467062</v>
      </c>
      <c r="AH11" s="155">
        <v>64950.429881272765</v>
      </c>
      <c r="AI11" s="155">
        <v>10277.926629407932</v>
      </c>
      <c r="AJ11" s="155">
        <v>31135.111681566323</v>
      </c>
      <c r="AK11" s="155">
        <v>23537.391570298489</v>
      </c>
      <c r="AL11" s="155">
        <v>209916.82328462022</v>
      </c>
      <c r="AM11" s="155">
        <v>91772.249285779442</v>
      </c>
      <c r="AN11" s="155">
        <v>41952.157116753137</v>
      </c>
      <c r="AO11" s="155">
        <v>53610.489312072539</v>
      </c>
      <c r="AP11" s="155">
        <v>19018.878455427825</v>
      </c>
      <c r="AQ11" s="155">
        <v>3563.0491145873243</v>
      </c>
      <c r="AR11" s="155">
        <v>14484.782593528578</v>
      </c>
      <c r="AS11" s="155">
        <v>7790.7626453609591</v>
      </c>
      <c r="AT11" s="155">
        <v>2579.8785141412209</v>
      </c>
      <c r="AU11" s="155">
        <v>1234.3029040566007</v>
      </c>
      <c r="AV11" s="155">
        <v>1533.4355695969075</v>
      </c>
      <c r="AW11" s="155">
        <v>2443.1456575662291</v>
      </c>
      <c r="AX11" s="155">
        <v>6199.1214245718438</v>
      </c>
      <c r="AY11" s="155">
        <v>3034.6586465342048</v>
      </c>
      <c r="AZ11" s="155">
        <v>1340.9593301032503</v>
      </c>
      <c r="BA11" s="155">
        <v>1823.5034479343888</v>
      </c>
      <c r="BB11" s="155">
        <v>2339.4689270535628</v>
      </c>
      <c r="BC11" s="155">
        <v>0</v>
      </c>
      <c r="BD11" s="155">
        <v>21475.499688465748</v>
      </c>
      <c r="BE11" s="155">
        <v>14889.537712508405</v>
      </c>
      <c r="BF11" s="155">
        <v>2541.3804924411434</v>
      </c>
      <c r="BG11" s="155">
        <v>2330.5907535659917</v>
      </c>
      <c r="BH11" s="155">
        <v>925.26222918777762</v>
      </c>
      <c r="BI11" s="155">
        <v>788.72850076243162</v>
      </c>
      <c r="BJ11" s="155">
        <v>17123.572726906645</v>
      </c>
      <c r="BK11" s="155">
        <v>6536.9237229189275</v>
      </c>
      <c r="BL11" s="155">
        <v>4781.1233717711139</v>
      </c>
      <c r="BM11" s="155">
        <v>780.2440715646095</v>
      </c>
      <c r="BN11" s="155">
        <v>5025.2815606519889</v>
      </c>
      <c r="BO11" s="155">
        <v>33131.658450482326</v>
      </c>
      <c r="BP11" s="155">
        <v>19263.202958526948</v>
      </c>
      <c r="BQ11" s="155">
        <v>20516.131518316404</v>
      </c>
      <c r="BR11" s="155">
        <v>13154.11093654658</v>
      </c>
      <c r="BS11" s="155">
        <v>7362.0205817698197</v>
      </c>
      <c r="BT11" s="155">
        <v>6145.3458485121546</v>
      </c>
      <c r="BU11" s="155">
        <v>3289.6795816499648</v>
      </c>
      <c r="BV11" s="155">
        <v>2855.6662668621898</v>
      </c>
      <c r="BW11" s="155">
        <v>7939.6375945516256</v>
      </c>
      <c r="BX11" s="155">
        <v>1788.8168678077225</v>
      </c>
      <c r="BY11" s="155">
        <v>1388.147642964419</v>
      </c>
      <c r="BZ11" s="155">
        <v>4762.6730837794839</v>
      </c>
      <c r="CA11" s="155">
        <v>914.68854563011837</v>
      </c>
      <c r="CB11" s="155">
        <v>0</v>
      </c>
      <c r="CC11" s="155">
        <v>508815.7149589436</v>
      </c>
      <c r="CD11" s="155">
        <v>268006.24263245059</v>
      </c>
      <c r="CE11" s="155">
        <v>122309.05123965151</v>
      </c>
      <c r="CF11" s="155">
        <v>118500.42108684144</v>
      </c>
      <c r="CG11" s="155">
        <v>-38062.845547160461</v>
      </c>
      <c r="CH11" s="155">
        <v>-358.18769938233129</v>
      </c>
      <c r="CI11" s="155">
        <v>1572511.6680000001</v>
      </c>
      <c r="CJ11" s="156"/>
      <c r="CK11" s="154">
        <v>3576671.692724918</v>
      </c>
      <c r="CL11" s="144"/>
    </row>
    <row r="12" spans="1:90" s="157" customFormat="1" ht="26.25" customHeight="1" x14ac:dyDescent="0.25">
      <c r="A12" s="292" t="s">
        <v>131</v>
      </c>
      <c r="B12" s="215" t="s">
        <v>96</v>
      </c>
      <c r="C12" s="146">
        <v>57721.532401860801</v>
      </c>
      <c r="D12" s="147">
        <v>1561.7944817290925</v>
      </c>
      <c r="E12" s="148">
        <v>1561.7944817290925</v>
      </c>
      <c r="F12" s="148">
        <v>0</v>
      </c>
      <c r="G12" s="148">
        <v>0</v>
      </c>
      <c r="H12" s="147">
        <v>1460.9567490298336</v>
      </c>
      <c r="I12" s="147">
        <v>54670.72569638912</v>
      </c>
      <c r="J12" s="148">
        <v>1098.1935522279316</v>
      </c>
      <c r="K12" s="148">
        <v>0</v>
      </c>
      <c r="L12" s="148">
        <v>3.2909592846536613E-2</v>
      </c>
      <c r="M12" s="148">
        <v>480.12742390250236</v>
      </c>
      <c r="N12" s="148">
        <v>576.42163671876915</v>
      </c>
      <c r="O12" s="148">
        <v>0</v>
      </c>
      <c r="P12" s="148">
        <v>74.438407999999995</v>
      </c>
      <c r="Q12" s="148">
        <v>0</v>
      </c>
      <c r="R12" s="148">
        <v>7.1722975706711711E-2</v>
      </c>
      <c r="S12" s="148">
        <v>7490.5714049701655</v>
      </c>
      <c r="T12" s="148">
        <v>44950.737427</v>
      </c>
      <c r="U12" s="148">
        <v>3.2934520626432394E-2</v>
      </c>
      <c r="V12" s="148">
        <v>0</v>
      </c>
      <c r="W12" s="148">
        <v>0</v>
      </c>
      <c r="X12" s="148">
        <v>2.2825572956455313E-2</v>
      </c>
      <c r="Y12" s="148">
        <v>0</v>
      </c>
      <c r="Z12" s="148">
        <v>0</v>
      </c>
      <c r="AA12" s="148">
        <v>7.261100119627803E-2</v>
      </c>
      <c r="AB12" s="148">
        <v>2.8399064171123001E-3</v>
      </c>
      <c r="AC12" s="147">
        <v>0</v>
      </c>
      <c r="AD12" s="147">
        <v>0.54493920736894597</v>
      </c>
      <c r="AE12" s="148">
        <v>5.8724847878170963E-2</v>
      </c>
      <c r="AF12" s="148">
        <v>0.48621435949077496</v>
      </c>
      <c r="AG12" s="147">
        <v>0.57681643025047358</v>
      </c>
      <c r="AH12" s="147">
        <v>15.013723663881214</v>
      </c>
      <c r="AI12" s="148">
        <v>2.0158114202375716</v>
      </c>
      <c r="AJ12" s="148">
        <v>3.4256964336785787</v>
      </c>
      <c r="AK12" s="148">
        <v>9.5722158099650638</v>
      </c>
      <c r="AL12" s="147">
        <v>4.2712081258878071E-2</v>
      </c>
      <c r="AM12" s="148">
        <v>3.5089014159474012E-2</v>
      </c>
      <c r="AN12" s="148">
        <v>4.4894862920492965E-4</v>
      </c>
      <c r="AO12" s="148">
        <v>6.7611008309103392E-5</v>
      </c>
      <c r="AP12" s="148">
        <v>2.0888214426914931E-3</v>
      </c>
      <c r="AQ12" s="148">
        <v>5.0176860191985355E-3</v>
      </c>
      <c r="AR12" s="147">
        <v>5.295306876676424</v>
      </c>
      <c r="AS12" s="147">
        <v>7.5829328069703869E-2</v>
      </c>
      <c r="AT12" s="148">
        <v>0</v>
      </c>
      <c r="AU12" s="148">
        <v>7.1826582952016771E-2</v>
      </c>
      <c r="AV12" s="148">
        <v>3.9337751984496374E-3</v>
      </c>
      <c r="AW12" s="148">
        <v>6.8969919237466307E-5</v>
      </c>
      <c r="AX12" s="147">
        <v>1.5551617868955498E-3</v>
      </c>
      <c r="AY12" s="148">
        <v>5.6120554982153764E-4</v>
      </c>
      <c r="AZ12" s="148">
        <v>1.8000328623326588E-4</v>
      </c>
      <c r="BA12" s="148">
        <v>8.1395295084074626E-4</v>
      </c>
      <c r="BB12" s="147">
        <v>1.1355151834596567E-3</v>
      </c>
      <c r="BC12" s="148">
        <v>0</v>
      </c>
      <c r="BD12" s="147">
        <v>0.28240592597830128</v>
      </c>
      <c r="BE12" s="148">
        <v>2.318405167533813E-2</v>
      </c>
      <c r="BF12" s="148">
        <v>7.3868226404798698E-4</v>
      </c>
      <c r="BG12" s="148">
        <v>0.2569558160349249</v>
      </c>
      <c r="BH12" s="148">
        <v>1.6805663053354495E-4</v>
      </c>
      <c r="BI12" s="148">
        <v>1.3593193734567307E-3</v>
      </c>
      <c r="BJ12" s="147">
        <v>1.4953974265465382E-3</v>
      </c>
      <c r="BK12" s="148">
        <v>5.3861834123198841E-5</v>
      </c>
      <c r="BL12" s="148">
        <v>3.5874652505039369E-4</v>
      </c>
      <c r="BM12" s="148">
        <v>1.317511731468476E-4</v>
      </c>
      <c r="BN12" s="148">
        <v>9.5103789422609807E-4</v>
      </c>
      <c r="BO12" s="147">
        <v>1.5789360484566868E-2</v>
      </c>
      <c r="BP12" s="147">
        <v>4.4594816489534637</v>
      </c>
      <c r="BQ12" s="147">
        <v>0.72433817164384262</v>
      </c>
      <c r="BR12" s="148">
        <v>0.30332830157392848</v>
      </c>
      <c r="BS12" s="148">
        <v>0.42100987006991419</v>
      </c>
      <c r="BT12" s="147">
        <v>0.49502996142827643</v>
      </c>
      <c r="BU12" s="148">
        <v>0.27998177411685399</v>
      </c>
      <c r="BV12" s="148">
        <v>0.21504818731142245</v>
      </c>
      <c r="BW12" s="147">
        <v>0.52491598236622472</v>
      </c>
      <c r="BX12" s="148">
        <v>6.6460213748384693E-4</v>
      </c>
      <c r="BY12" s="148">
        <v>0.52056991230526894</v>
      </c>
      <c r="BZ12" s="148">
        <v>3.6814679234719329E-3</v>
      </c>
      <c r="CA12" s="147">
        <v>0</v>
      </c>
      <c r="CB12" s="147">
        <v>0</v>
      </c>
      <c r="CC12" s="158">
        <v>4320.8633694518976</v>
      </c>
      <c r="CD12" s="159">
        <v>4170.7704807533937</v>
      </c>
      <c r="CE12" s="159">
        <v>0</v>
      </c>
      <c r="CF12" s="159">
        <v>150.09288869850397</v>
      </c>
      <c r="CG12" s="151">
        <v>-21414.248306856724</v>
      </c>
      <c r="CH12" s="151">
        <v>0</v>
      </c>
      <c r="CI12" s="151">
        <v>30899.227999999999</v>
      </c>
      <c r="CJ12" s="149"/>
      <c r="CK12" s="151">
        <v>71527.375464455981</v>
      </c>
      <c r="CL12" s="144"/>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706.81185177916859</v>
      </c>
      <c r="CH13" s="153">
        <v>0</v>
      </c>
      <c r="CI13" s="153">
        <v>0</v>
      </c>
      <c r="CJ13" s="149"/>
      <c r="CK13" s="151">
        <v>706.81185177916859</v>
      </c>
      <c r="CL13" s="144"/>
    </row>
    <row r="14" spans="1:90" s="157" customFormat="1" ht="26.25" customHeight="1" x14ac:dyDescent="0.25">
      <c r="A14" s="293" t="s">
        <v>133</v>
      </c>
      <c r="B14" s="216" t="s">
        <v>98</v>
      </c>
      <c r="C14" s="146">
        <v>29260.960245335762</v>
      </c>
      <c r="D14" s="147">
        <v>0</v>
      </c>
      <c r="E14" s="148">
        <v>0</v>
      </c>
      <c r="F14" s="148">
        <v>0</v>
      </c>
      <c r="G14" s="148">
        <v>0</v>
      </c>
      <c r="H14" s="147">
        <v>0</v>
      </c>
      <c r="I14" s="147">
        <v>29260.960245335762</v>
      </c>
      <c r="J14" s="148">
        <v>0</v>
      </c>
      <c r="K14" s="148">
        <v>0</v>
      </c>
      <c r="L14" s="148">
        <v>0</v>
      </c>
      <c r="M14" s="148">
        <v>0</v>
      </c>
      <c r="N14" s="148">
        <v>0</v>
      </c>
      <c r="O14" s="148">
        <v>2615.0070000000001</v>
      </c>
      <c r="P14" s="148">
        <v>0</v>
      </c>
      <c r="Q14" s="148">
        <v>0</v>
      </c>
      <c r="R14" s="148">
        <v>0</v>
      </c>
      <c r="S14" s="148">
        <v>0</v>
      </c>
      <c r="T14" s="148">
        <v>26645.953245335761</v>
      </c>
      <c r="U14" s="148">
        <v>0</v>
      </c>
      <c r="V14" s="148">
        <v>0</v>
      </c>
      <c r="W14" s="148">
        <v>0</v>
      </c>
      <c r="X14" s="148">
        <v>0</v>
      </c>
      <c r="Y14" s="148">
        <v>0</v>
      </c>
      <c r="Z14" s="148">
        <v>0</v>
      </c>
      <c r="AA14" s="148">
        <v>0</v>
      </c>
      <c r="AB14" s="148">
        <v>0</v>
      </c>
      <c r="AC14" s="147">
        <v>0</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467.77314400000614</v>
      </c>
      <c r="CH14" s="153">
        <v>0</v>
      </c>
      <c r="CI14" s="153">
        <v>0</v>
      </c>
      <c r="CJ14" s="149"/>
      <c r="CK14" s="151">
        <v>29728.733389335768</v>
      </c>
      <c r="CL14" s="144"/>
    </row>
    <row r="15" spans="1:90" s="157" customFormat="1" ht="26.25" customHeight="1" x14ac:dyDescent="0.25">
      <c r="A15" s="293" t="s">
        <v>134</v>
      </c>
      <c r="B15" s="216" t="s">
        <v>99</v>
      </c>
      <c r="C15" s="146">
        <v>79660.173625400013</v>
      </c>
      <c r="D15" s="147">
        <v>0</v>
      </c>
      <c r="E15" s="148">
        <v>0</v>
      </c>
      <c r="F15" s="148">
        <v>0</v>
      </c>
      <c r="G15" s="148">
        <v>0</v>
      </c>
      <c r="H15" s="147">
        <v>1149.522734854103</v>
      </c>
      <c r="I15" s="147">
        <v>78510.650890545905</v>
      </c>
      <c r="J15" s="148">
        <v>180.12438260000002</v>
      </c>
      <c r="K15" s="148">
        <v>0</v>
      </c>
      <c r="L15" s="148">
        <v>0</v>
      </c>
      <c r="M15" s="148">
        <v>0</v>
      </c>
      <c r="N15" s="148">
        <v>0</v>
      </c>
      <c r="O15" s="148">
        <v>0</v>
      </c>
      <c r="P15" s="148">
        <v>9050.8136400000003</v>
      </c>
      <c r="Q15" s="148">
        <v>0</v>
      </c>
      <c r="R15" s="148">
        <v>0</v>
      </c>
      <c r="S15" s="148">
        <v>5643.8106179458973</v>
      </c>
      <c r="T15" s="148">
        <v>63413.22415400001</v>
      </c>
      <c r="U15" s="148">
        <v>95.182761970942124</v>
      </c>
      <c r="V15" s="148">
        <v>12.667467165575301</v>
      </c>
      <c r="W15" s="148">
        <v>9.3614826482164606</v>
      </c>
      <c r="X15" s="148">
        <v>70.388514552978492</v>
      </c>
      <c r="Y15" s="148">
        <v>24.211957802213316</v>
      </c>
      <c r="Z15" s="148">
        <v>2.0981689817674778</v>
      </c>
      <c r="AA15" s="148">
        <v>0</v>
      </c>
      <c r="AB15" s="148">
        <v>8.7677428783068283</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-3079.7739614000166</v>
      </c>
      <c r="CH15" s="153">
        <v>0</v>
      </c>
      <c r="CI15" s="153">
        <v>3534.54</v>
      </c>
      <c r="CJ15" s="149"/>
      <c r="CK15" s="151">
        <v>80114.93966399999</v>
      </c>
      <c r="CL15" s="144"/>
    </row>
    <row r="16" spans="1:90" s="157" customFormat="1" ht="26.25" customHeight="1" x14ac:dyDescent="0.25">
      <c r="A16" s="293" t="s">
        <v>135</v>
      </c>
      <c r="B16" s="216" t="s">
        <v>100</v>
      </c>
      <c r="C16" s="146">
        <v>0.76963200496265205</v>
      </c>
      <c r="D16" s="147">
        <v>5.1647116963240412E-5</v>
      </c>
      <c r="E16" s="148">
        <v>5.1647116963240412E-5</v>
      </c>
      <c r="F16" s="148">
        <v>0</v>
      </c>
      <c r="G16" s="148">
        <v>0</v>
      </c>
      <c r="H16" s="147">
        <v>0</v>
      </c>
      <c r="I16" s="147">
        <v>0.31676974467419683</v>
      </c>
      <c r="J16" s="148">
        <v>6.2441999999999998E-2</v>
      </c>
      <c r="K16" s="148">
        <v>0</v>
      </c>
      <c r="L16" s="148">
        <v>0</v>
      </c>
      <c r="M16" s="148">
        <v>1.7403778696787402E-3</v>
      </c>
      <c r="N16" s="148">
        <v>0</v>
      </c>
      <c r="O16" s="148">
        <v>0</v>
      </c>
      <c r="P16" s="148">
        <v>0</v>
      </c>
      <c r="Q16" s="148">
        <v>1.7403778696787402E-3</v>
      </c>
      <c r="R16" s="148">
        <v>0</v>
      </c>
      <c r="S16" s="148">
        <v>8.7018893483937012E-4</v>
      </c>
      <c r="T16" s="148">
        <v>0.13030920000000001</v>
      </c>
      <c r="U16" s="148">
        <v>3.0276182393920201E-2</v>
      </c>
      <c r="V16" s="148">
        <v>3.8916950596252133E-3</v>
      </c>
      <c r="W16" s="148">
        <v>2.8058304940374784E-2</v>
      </c>
      <c r="X16" s="148">
        <v>3.6923980240658641E-2</v>
      </c>
      <c r="Y16" s="148">
        <v>0</v>
      </c>
      <c r="Z16" s="148">
        <v>0</v>
      </c>
      <c r="AA16" s="148">
        <v>0</v>
      </c>
      <c r="AB16" s="148">
        <v>2.0517437365421151E-2</v>
      </c>
      <c r="AC16" s="147">
        <v>0</v>
      </c>
      <c r="AD16" s="147">
        <v>1.74037786967874E-2</v>
      </c>
      <c r="AE16" s="148">
        <v>1.74037786967874E-2</v>
      </c>
      <c r="AF16" s="148">
        <v>0</v>
      </c>
      <c r="AG16" s="147">
        <v>0</v>
      </c>
      <c r="AH16" s="147">
        <v>8.7018893483937012E-4</v>
      </c>
      <c r="AI16" s="148">
        <v>0</v>
      </c>
      <c r="AJ16" s="148">
        <v>0</v>
      </c>
      <c r="AK16" s="148">
        <v>8.7018893483937012E-4</v>
      </c>
      <c r="AL16" s="147">
        <v>8.7018893483937012E-4</v>
      </c>
      <c r="AM16" s="148">
        <v>0</v>
      </c>
      <c r="AN16" s="148">
        <v>0</v>
      </c>
      <c r="AO16" s="148">
        <v>0</v>
      </c>
      <c r="AP16" s="148">
        <v>0</v>
      </c>
      <c r="AQ16" s="148">
        <v>8.7018893483937012E-4</v>
      </c>
      <c r="AR16" s="147">
        <v>0</v>
      </c>
      <c r="AS16" s="147">
        <v>0</v>
      </c>
      <c r="AT16" s="148">
        <v>0</v>
      </c>
      <c r="AU16" s="148">
        <v>0</v>
      </c>
      <c r="AV16" s="148">
        <v>0</v>
      </c>
      <c r="AW16" s="148">
        <v>0</v>
      </c>
      <c r="AX16" s="147">
        <v>0</v>
      </c>
      <c r="AY16" s="148">
        <v>0</v>
      </c>
      <c r="AZ16" s="148">
        <v>0</v>
      </c>
      <c r="BA16" s="148">
        <v>0</v>
      </c>
      <c r="BB16" s="147">
        <v>2.3495101240662994E-2</v>
      </c>
      <c r="BC16" s="148">
        <v>0</v>
      </c>
      <c r="BD16" s="147">
        <v>2.3495101240662994E-2</v>
      </c>
      <c r="BE16" s="148">
        <v>0</v>
      </c>
      <c r="BF16" s="148">
        <v>0</v>
      </c>
      <c r="BG16" s="148">
        <v>2.3495101240662994E-2</v>
      </c>
      <c r="BH16" s="148">
        <v>0</v>
      </c>
      <c r="BI16" s="148">
        <v>0</v>
      </c>
      <c r="BJ16" s="147">
        <v>2.3495101240662994E-2</v>
      </c>
      <c r="BK16" s="148">
        <v>2.3495101240662994E-2</v>
      </c>
      <c r="BL16" s="148">
        <v>0</v>
      </c>
      <c r="BM16" s="148">
        <v>0</v>
      </c>
      <c r="BN16" s="148">
        <v>0</v>
      </c>
      <c r="BO16" s="147">
        <v>0.3051972</v>
      </c>
      <c r="BP16" s="147">
        <v>0</v>
      </c>
      <c r="BQ16" s="147">
        <v>0</v>
      </c>
      <c r="BR16" s="148">
        <v>0</v>
      </c>
      <c r="BS16" s="148">
        <v>0</v>
      </c>
      <c r="BT16" s="147">
        <v>2.6703845318963512E-2</v>
      </c>
      <c r="BU16" s="148">
        <v>1.7729340848625902E-2</v>
      </c>
      <c r="BV16" s="148">
        <v>8.9745044703376103E-3</v>
      </c>
      <c r="BW16" s="147">
        <v>3.1280107564073248E-2</v>
      </c>
      <c r="BX16" s="148">
        <v>2.1887478255925106E-2</v>
      </c>
      <c r="BY16" s="148">
        <v>1.9365194462502141E-3</v>
      </c>
      <c r="BZ16" s="148">
        <v>7.4561098618979279E-3</v>
      </c>
      <c r="CA16" s="147">
        <v>0</v>
      </c>
      <c r="CB16" s="147">
        <v>0</v>
      </c>
      <c r="CC16" s="158">
        <v>306.76209840000001</v>
      </c>
      <c r="CD16" s="148">
        <v>121.86655012967164</v>
      </c>
      <c r="CE16" s="148">
        <v>0</v>
      </c>
      <c r="CF16" s="148">
        <v>184.89554827032836</v>
      </c>
      <c r="CG16" s="153">
        <v>-179385.9566027117</v>
      </c>
      <c r="CH16" s="153">
        <v>10.296368395037348</v>
      </c>
      <c r="CI16" s="153">
        <v>0</v>
      </c>
      <c r="CJ16" s="149"/>
      <c r="CK16" s="151">
        <v>-179068.12850391169</v>
      </c>
      <c r="CL16" s="144"/>
    </row>
    <row r="17" spans="1:90" s="157" customFormat="1" ht="26.25" customHeight="1" x14ac:dyDescent="0.25">
      <c r="A17" s="293" t="s">
        <v>136</v>
      </c>
      <c r="B17" s="216" t="s">
        <v>101</v>
      </c>
      <c r="C17" s="146">
        <v>295363.92729000951</v>
      </c>
      <c r="D17" s="147">
        <v>4058.8440286490386</v>
      </c>
      <c r="E17" s="148">
        <v>4058.8440286490386</v>
      </c>
      <c r="F17" s="148">
        <v>0</v>
      </c>
      <c r="G17" s="148">
        <v>0</v>
      </c>
      <c r="H17" s="147">
        <v>2957.5324234495615</v>
      </c>
      <c r="I17" s="147">
        <v>205936.54156991912</v>
      </c>
      <c r="J17" s="148">
        <v>26722.969476137325</v>
      </c>
      <c r="K17" s="148">
        <v>4680.5134311192478</v>
      </c>
      <c r="L17" s="148">
        <v>294.06319720587084</v>
      </c>
      <c r="M17" s="148">
        <v>2111.186158213874</v>
      </c>
      <c r="N17" s="148">
        <v>2173.2091079090892</v>
      </c>
      <c r="O17" s="148">
        <v>7769.6387636407799</v>
      </c>
      <c r="P17" s="148">
        <v>93240.654382483219</v>
      </c>
      <c r="Q17" s="148">
        <v>3753.2836820872503</v>
      </c>
      <c r="R17" s="148">
        <v>576.22503505728776</v>
      </c>
      <c r="S17" s="148">
        <v>20607.0557584895</v>
      </c>
      <c r="T17" s="148">
        <v>33816.811923788497</v>
      </c>
      <c r="U17" s="148">
        <v>2823.163632157256</v>
      </c>
      <c r="V17" s="148">
        <v>877.6453863522363</v>
      </c>
      <c r="W17" s="148">
        <v>784.73960310507687</v>
      </c>
      <c r="X17" s="148">
        <v>2235.1974173957556</v>
      </c>
      <c r="Y17" s="148">
        <v>1984.7043674301199</v>
      </c>
      <c r="Z17" s="148">
        <v>483.42514169555966</v>
      </c>
      <c r="AA17" s="148">
        <v>580.59082646530044</v>
      </c>
      <c r="AB17" s="148">
        <v>421.46427918586198</v>
      </c>
      <c r="AC17" s="147">
        <v>1039.3416669542082</v>
      </c>
      <c r="AD17" s="147">
        <v>697.70270851947407</v>
      </c>
      <c r="AE17" s="148">
        <v>87.615691966305064</v>
      </c>
      <c r="AF17" s="148">
        <v>610.08701655316895</v>
      </c>
      <c r="AG17" s="147">
        <v>5142.2183445099581</v>
      </c>
      <c r="AH17" s="147">
        <v>17392.674090786215</v>
      </c>
      <c r="AI17" s="148">
        <v>1543.2401896449869</v>
      </c>
      <c r="AJ17" s="148">
        <v>9207.9473713409425</v>
      </c>
      <c r="AK17" s="148">
        <v>6641.486529800286</v>
      </c>
      <c r="AL17" s="147">
        <v>4799.9900432388458</v>
      </c>
      <c r="AM17" s="148">
        <v>2181.4771956610402</v>
      </c>
      <c r="AN17" s="148">
        <v>3.1582273278219226</v>
      </c>
      <c r="AO17" s="148">
        <v>3.0205335404172695</v>
      </c>
      <c r="AP17" s="148">
        <v>2402.269912427113</v>
      </c>
      <c r="AQ17" s="148">
        <v>210.06417428245348</v>
      </c>
      <c r="AR17" s="147">
        <v>5446.1993340213139</v>
      </c>
      <c r="AS17" s="147">
        <v>1885.1068338887565</v>
      </c>
      <c r="AT17" s="148">
        <v>726.11991561939271</v>
      </c>
      <c r="AU17" s="148">
        <v>390.30305560383852</v>
      </c>
      <c r="AV17" s="148">
        <v>175.09748938933367</v>
      </c>
      <c r="AW17" s="148">
        <v>593.58637327619135</v>
      </c>
      <c r="AX17" s="147">
        <v>2006.360697762633</v>
      </c>
      <c r="AY17" s="148">
        <v>1113.2799369607376</v>
      </c>
      <c r="AZ17" s="148">
        <v>390.99616386151246</v>
      </c>
      <c r="BA17" s="148">
        <v>502.08459694038282</v>
      </c>
      <c r="BB17" s="147">
        <v>392.04678042555349</v>
      </c>
      <c r="BC17" s="148">
        <v>0</v>
      </c>
      <c r="BD17" s="147">
        <v>6845.6825902973733</v>
      </c>
      <c r="BE17" s="148">
        <v>5044.3408009233735</v>
      </c>
      <c r="BF17" s="148">
        <v>654.7020441581875</v>
      </c>
      <c r="BG17" s="148">
        <v>612.87851530820285</v>
      </c>
      <c r="BH17" s="148">
        <v>311.27172380554288</v>
      </c>
      <c r="BI17" s="148">
        <v>222.48950610206703</v>
      </c>
      <c r="BJ17" s="147">
        <v>2847.8404494404322</v>
      </c>
      <c r="BK17" s="148">
        <v>133.55093945749348</v>
      </c>
      <c r="BL17" s="148">
        <v>1989.4231123743186</v>
      </c>
      <c r="BM17" s="148">
        <v>263.50458752745226</v>
      </c>
      <c r="BN17" s="148">
        <v>461.3618100811675</v>
      </c>
      <c r="BO17" s="147">
        <v>8893.0338046756879</v>
      </c>
      <c r="BP17" s="147">
        <v>10334.387631217</v>
      </c>
      <c r="BQ17" s="147">
        <v>9354.5759869361209</v>
      </c>
      <c r="BR17" s="148">
        <v>5766.0586619103315</v>
      </c>
      <c r="BS17" s="148">
        <v>3588.5173250257894</v>
      </c>
      <c r="BT17" s="147">
        <v>2400.461142337977</v>
      </c>
      <c r="BU17" s="148">
        <v>1358.6768977878851</v>
      </c>
      <c r="BV17" s="148">
        <v>1041.7842445500919</v>
      </c>
      <c r="BW17" s="147">
        <v>2542.8606620877777</v>
      </c>
      <c r="BX17" s="148">
        <v>654.44615130191107</v>
      </c>
      <c r="BY17" s="148">
        <v>382.88629097383381</v>
      </c>
      <c r="BZ17" s="148">
        <v>1505.5282198120328</v>
      </c>
      <c r="CA17" s="147">
        <v>390.52650089237056</v>
      </c>
      <c r="CB17" s="147">
        <v>0</v>
      </c>
      <c r="CC17" s="158">
        <v>145744.43934812976</v>
      </c>
      <c r="CD17" s="148">
        <v>113970.98442914757</v>
      </c>
      <c r="CE17" s="148">
        <v>0.16235177454246563</v>
      </c>
      <c r="CF17" s="148">
        <v>31773.292567207642</v>
      </c>
      <c r="CG17" s="153">
        <v>-1193.8470917885425</v>
      </c>
      <c r="CH17" s="153">
        <v>12.235185604971775</v>
      </c>
      <c r="CI17" s="153">
        <v>24810.3</v>
      </c>
      <c r="CJ17" s="149"/>
      <c r="CK17" s="151">
        <v>464737.05473195564</v>
      </c>
      <c r="CL17" s="144"/>
    </row>
    <row r="18" spans="1:90" s="157" customFormat="1" ht="26.25" customHeight="1" x14ac:dyDescent="0.25">
      <c r="A18" s="293" t="s">
        <v>137</v>
      </c>
      <c r="B18" s="216" t="s">
        <v>102</v>
      </c>
      <c r="C18" s="146">
        <v>11886.241406339093</v>
      </c>
      <c r="D18" s="147">
        <v>826.84032420740391</v>
      </c>
      <c r="E18" s="148">
        <v>414.33140765185198</v>
      </c>
      <c r="F18" s="148">
        <v>353.58981751363854</v>
      </c>
      <c r="G18" s="148">
        <v>58.919099041913299</v>
      </c>
      <c r="H18" s="147">
        <v>6.7212217108332535</v>
      </c>
      <c r="I18" s="147">
        <v>864.82251469364257</v>
      </c>
      <c r="J18" s="148">
        <v>82.747080463432994</v>
      </c>
      <c r="K18" s="148">
        <v>6.8199144560085792</v>
      </c>
      <c r="L18" s="148">
        <v>10.923017842727017</v>
      </c>
      <c r="M18" s="148">
        <v>0</v>
      </c>
      <c r="N18" s="148">
        <v>9.670791395815499</v>
      </c>
      <c r="O18" s="148">
        <v>1.2593965551482988</v>
      </c>
      <c r="P18" s="148">
        <v>12.420836175678669</v>
      </c>
      <c r="Q18" s="148">
        <v>0.57622382114326198</v>
      </c>
      <c r="R18" s="148">
        <v>51.232961344229182</v>
      </c>
      <c r="S18" s="148">
        <v>84.397760724307091</v>
      </c>
      <c r="T18" s="148">
        <v>17.268081725737687</v>
      </c>
      <c r="U18" s="148">
        <v>283.16855895636064</v>
      </c>
      <c r="V18" s="148">
        <v>46.055952155371351</v>
      </c>
      <c r="W18" s="148">
        <v>50.042940155359069</v>
      </c>
      <c r="X18" s="148">
        <v>71.082820792905977</v>
      </c>
      <c r="Y18" s="148">
        <v>50.368234608855929</v>
      </c>
      <c r="Z18" s="148">
        <v>44.701377649299651</v>
      </c>
      <c r="AA18" s="148">
        <v>19.295578695787714</v>
      </c>
      <c r="AB18" s="148">
        <v>22.790987175474108</v>
      </c>
      <c r="AC18" s="147">
        <v>23.554099768468326</v>
      </c>
      <c r="AD18" s="147">
        <v>192.84313275626144</v>
      </c>
      <c r="AE18" s="148">
        <v>27.564459570305239</v>
      </c>
      <c r="AF18" s="148">
        <v>165.27867318595619</v>
      </c>
      <c r="AG18" s="147">
        <v>847.22723498192772</v>
      </c>
      <c r="AH18" s="147">
        <v>1628.2986577616407</v>
      </c>
      <c r="AI18" s="148">
        <v>690.97044283944183</v>
      </c>
      <c r="AJ18" s="148">
        <v>888.30292548104649</v>
      </c>
      <c r="AK18" s="148">
        <v>49.025289441152353</v>
      </c>
      <c r="AL18" s="147">
        <v>3316.4508826616411</v>
      </c>
      <c r="AM18" s="148">
        <v>2207.6610849672384</v>
      </c>
      <c r="AN18" s="148">
        <v>91.24935110339328</v>
      </c>
      <c r="AO18" s="148">
        <v>87.199832528028395</v>
      </c>
      <c r="AP18" s="148">
        <v>815.83494463153522</v>
      </c>
      <c r="AQ18" s="148">
        <v>114.50566943144619</v>
      </c>
      <c r="AR18" s="147">
        <v>89.159451919009285</v>
      </c>
      <c r="AS18" s="147">
        <v>357.60406826641452</v>
      </c>
      <c r="AT18" s="148">
        <v>6.1439827418688715</v>
      </c>
      <c r="AU18" s="148">
        <v>5.6606583160019284</v>
      </c>
      <c r="AV18" s="148">
        <v>138.39023315089602</v>
      </c>
      <c r="AW18" s="148">
        <v>207.40919405764765</v>
      </c>
      <c r="AX18" s="147">
        <v>148.9572360316937</v>
      </c>
      <c r="AY18" s="148">
        <v>24.131632776654655</v>
      </c>
      <c r="AZ18" s="148">
        <v>49.341621950602807</v>
      </c>
      <c r="BA18" s="148">
        <v>75.483981304436256</v>
      </c>
      <c r="BB18" s="147">
        <v>102.78110043858075</v>
      </c>
      <c r="BC18" s="148">
        <v>0</v>
      </c>
      <c r="BD18" s="147">
        <v>606.96921385659607</v>
      </c>
      <c r="BE18" s="148">
        <v>295.41904649778951</v>
      </c>
      <c r="BF18" s="148">
        <v>233.3169070838776</v>
      </c>
      <c r="BG18" s="148">
        <v>15.091493667683366</v>
      </c>
      <c r="BH18" s="148">
        <v>16.876257700748038</v>
      </c>
      <c r="BI18" s="148">
        <v>46.26550890649753</v>
      </c>
      <c r="BJ18" s="147">
        <v>1296.6802053321312</v>
      </c>
      <c r="BK18" s="148">
        <v>538.14477281830818</v>
      </c>
      <c r="BL18" s="148">
        <v>53.82942793156905</v>
      </c>
      <c r="BM18" s="148">
        <v>4.5151950727742307E-2</v>
      </c>
      <c r="BN18" s="148">
        <v>704.66085263152615</v>
      </c>
      <c r="BO18" s="147">
        <v>765.66291050975201</v>
      </c>
      <c r="BP18" s="147">
        <v>128.03179848176325</v>
      </c>
      <c r="BQ18" s="147">
        <v>338.59908208075831</v>
      </c>
      <c r="BR18" s="148">
        <v>299.15611893433504</v>
      </c>
      <c r="BS18" s="148">
        <v>39.442963146423295</v>
      </c>
      <c r="BT18" s="147">
        <v>99.385880559846669</v>
      </c>
      <c r="BU18" s="148">
        <v>27.81930408393842</v>
      </c>
      <c r="BV18" s="148">
        <v>71.566576475908249</v>
      </c>
      <c r="BW18" s="147">
        <v>245.65239032072785</v>
      </c>
      <c r="BX18" s="148">
        <v>183.28324164775881</v>
      </c>
      <c r="BY18" s="148">
        <v>2.6789435825283405</v>
      </c>
      <c r="BZ18" s="148">
        <v>59.690205090440685</v>
      </c>
      <c r="CA18" s="147">
        <v>0</v>
      </c>
      <c r="CB18" s="147">
        <v>0</v>
      </c>
      <c r="CC18" s="158">
        <v>42888.757536079655</v>
      </c>
      <c r="CD18" s="148">
        <v>284.95149796753151</v>
      </c>
      <c r="CE18" s="148">
        <v>41946.981564589209</v>
      </c>
      <c r="CF18" s="148">
        <v>656.82447352291581</v>
      </c>
      <c r="CG18" s="153">
        <v>-1673.8849424187501</v>
      </c>
      <c r="CH18" s="153">
        <v>0</v>
      </c>
      <c r="CI18" s="153">
        <v>177557</v>
      </c>
      <c r="CJ18" s="149"/>
      <c r="CK18" s="151">
        <v>230658.114</v>
      </c>
      <c r="CL18" s="144"/>
    </row>
    <row r="19" spans="1:90" s="157" customFormat="1" ht="26.25" customHeight="1" x14ac:dyDescent="0.25">
      <c r="A19" s="293" t="s">
        <v>138</v>
      </c>
      <c r="B19" s="216" t="s">
        <v>103</v>
      </c>
      <c r="C19" s="146">
        <v>55641.280016838718</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0</v>
      </c>
      <c r="AD19" s="147">
        <v>0</v>
      </c>
      <c r="AE19" s="148">
        <v>0</v>
      </c>
      <c r="AF19" s="148">
        <v>0</v>
      </c>
      <c r="AG19" s="147">
        <v>0</v>
      </c>
      <c r="AH19" s="147">
        <v>0</v>
      </c>
      <c r="AI19" s="148">
        <v>0</v>
      </c>
      <c r="AJ19" s="148">
        <v>0</v>
      </c>
      <c r="AK19" s="148">
        <v>0</v>
      </c>
      <c r="AL19" s="147">
        <v>53502.475762573718</v>
      </c>
      <c r="AM19" s="148">
        <v>0</v>
      </c>
      <c r="AN19" s="148">
        <v>0</v>
      </c>
      <c r="AO19" s="148">
        <v>53502.475762573718</v>
      </c>
      <c r="AP19" s="148">
        <v>0</v>
      </c>
      <c r="AQ19" s="148">
        <v>0</v>
      </c>
      <c r="AR19" s="147">
        <v>1.1609999999999999E-2</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2138.7926442649991</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-447.61926623871841</v>
      </c>
      <c r="CH19" s="153">
        <v>0</v>
      </c>
      <c r="CI19" s="153">
        <v>65517</v>
      </c>
      <c r="CJ19" s="149"/>
      <c r="CK19" s="151">
        <v>120710.6607506</v>
      </c>
      <c r="CL19" s="144"/>
    </row>
    <row r="20" spans="1:90" s="157" customFormat="1" ht="26.25" customHeight="1" x14ac:dyDescent="0.25">
      <c r="A20" s="293" t="s">
        <v>139</v>
      </c>
      <c r="B20" s="216" t="s">
        <v>104</v>
      </c>
      <c r="C20" s="146">
        <v>252733.21280398057</v>
      </c>
      <c r="D20" s="147">
        <v>0</v>
      </c>
      <c r="E20" s="148">
        <v>0</v>
      </c>
      <c r="F20" s="148">
        <v>0</v>
      </c>
      <c r="G20" s="148">
        <v>0</v>
      </c>
      <c r="H20" s="147">
        <v>0</v>
      </c>
      <c r="I20" s="147">
        <v>252733.21280398057</v>
      </c>
      <c r="J20" s="148">
        <v>0</v>
      </c>
      <c r="K20" s="148">
        <v>0</v>
      </c>
      <c r="L20" s="148">
        <v>0</v>
      </c>
      <c r="M20" s="148">
        <v>0</v>
      </c>
      <c r="N20" s="148">
        <v>0</v>
      </c>
      <c r="O20" s="148">
        <v>0</v>
      </c>
      <c r="P20" s="148">
        <v>252733.21280398057</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-47287.110000000044</v>
      </c>
      <c r="CH20" s="153">
        <v>-362.10280398052419</v>
      </c>
      <c r="CI20" s="153">
        <v>11044</v>
      </c>
      <c r="CJ20" s="149"/>
      <c r="CK20" s="151">
        <v>216128</v>
      </c>
      <c r="CL20" s="144"/>
    </row>
    <row r="21" spans="1:90" s="157" customFormat="1" ht="26.25" customHeight="1" x14ac:dyDescent="0.25">
      <c r="A21" s="293" t="s">
        <v>140</v>
      </c>
      <c r="B21" s="216" t="s">
        <v>105</v>
      </c>
      <c r="C21" s="146">
        <v>176680.31254316377</v>
      </c>
      <c r="D21" s="147">
        <v>1182.859220824588</v>
      </c>
      <c r="E21" s="148">
        <v>1055.6087310981895</v>
      </c>
      <c r="F21" s="148">
        <v>127.25048972639843</v>
      </c>
      <c r="G21" s="148">
        <v>0</v>
      </c>
      <c r="H21" s="147">
        <v>200.50395517042489</v>
      </c>
      <c r="I21" s="147">
        <v>7556.4308034404248</v>
      </c>
      <c r="J21" s="148">
        <v>1971.653620698778</v>
      </c>
      <c r="K21" s="148">
        <v>192.47375069098416</v>
      </c>
      <c r="L21" s="148">
        <v>424.97473586998206</v>
      </c>
      <c r="M21" s="148">
        <v>79.547889561199455</v>
      </c>
      <c r="N21" s="148">
        <v>148.09438726075348</v>
      </c>
      <c r="O21" s="148">
        <v>353.05234017810051</v>
      </c>
      <c r="P21" s="148">
        <v>399.41638034066744</v>
      </c>
      <c r="Q21" s="148">
        <v>81.499564134678835</v>
      </c>
      <c r="R21" s="148">
        <v>197.63263945254423</v>
      </c>
      <c r="S21" s="148">
        <v>1153.2876981130614</v>
      </c>
      <c r="T21" s="148">
        <v>578.59807918584818</v>
      </c>
      <c r="U21" s="148">
        <v>605.79885363523272</v>
      </c>
      <c r="V21" s="148">
        <v>209.85107751244897</v>
      </c>
      <c r="W21" s="148">
        <v>224.34296215602197</v>
      </c>
      <c r="X21" s="148">
        <v>359.04460435342048</v>
      </c>
      <c r="Y21" s="148">
        <v>92.163995470662471</v>
      </c>
      <c r="Z21" s="148">
        <v>20.751019930976778</v>
      </c>
      <c r="AA21" s="148">
        <v>136.63255003375608</v>
      </c>
      <c r="AB21" s="148">
        <v>327.61465486130862</v>
      </c>
      <c r="AC21" s="147">
        <v>233.95754987454117</v>
      </c>
      <c r="AD21" s="147">
        <v>2332.2634819192649</v>
      </c>
      <c r="AE21" s="148">
        <v>111.2664740582362</v>
      </c>
      <c r="AF21" s="148">
        <v>2220.9970078610286</v>
      </c>
      <c r="AG21" s="147">
        <v>17592.359699686367</v>
      </c>
      <c r="AH21" s="147">
        <v>14295.626801679471</v>
      </c>
      <c r="AI21" s="148">
        <v>4428.6455285678385</v>
      </c>
      <c r="AJ21" s="148">
        <v>9086.1679968245007</v>
      </c>
      <c r="AK21" s="148">
        <v>780.81327628713143</v>
      </c>
      <c r="AL21" s="147">
        <v>100119.20212343452</v>
      </c>
      <c r="AM21" s="148">
        <v>77874.477077127522</v>
      </c>
      <c r="AN21" s="148">
        <v>9732.1411427012881</v>
      </c>
      <c r="AO21" s="148">
        <v>0</v>
      </c>
      <c r="AP21" s="148">
        <v>10911.536552629927</v>
      </c>
      <c r="AQ21" s="148">
        <v>1601.0473509757771</v>
      </c>
      <c r="AR21" s="147">
        <v>637.00666024907537</v>
      </c>
      <c r="AS21" s="147">
        <v>1061.1290256936782</v>
      </c>
      <c r="AT21" s="148">
        <v>226.25363172944392</v>
      </c>
      <c r="AU21" s="148">
        <v>149.60060135456979</v>
      </c>
      <c r="AV21" s="148">
        <v>168.63861261791047</v>
      </c>
      <c r="AW21" s="148">
        <v>516.63617999175392</v>
      </c>
      <c r="AX21" s="147">
        <v>1146.0373466061906</v>
      </c>
      <c r="AY21" s="148">
        <v>260.12388524573123</v>
      </c>
      <c r="AZ21" s="148">
        <v>313.33114350563409</v>
      </c>
      <c r="BA21" s="148">
        <v>572.58231785482542</v>
      </c>
      <c r="BB21" s="147">
        <v>1260.222658473637</v>
      </c>
      <c r="BC21" s="148">
        <v>0</v>
      </c>
      <c r="BD21" s="147">
        <v>4410.3159252488385</v>
      </c>
      <c r="BE21" s="148">
        <v>2892.6783506554129</v>
      </c>
      <c r="BF21" s="148">
        <v>776.11166921250617</v>
      </c>
      <c r="BG21" s="148">
        <v>355.97493230112389</v>
      </c>
      <c r="BH21" s="148">
        <v>158.38481707841345</v>
      </c>
      <c r="BI21" s="148">
        <v>227.16615600138221</v>
      </c>
      <c r="BJ21" s="147">
        <v>8878.2136812689932</v>
      </c>
      <c r="BK21" s="148">
        <v>5679.1499739937708</v>
      </c>
      <c r="BL21" s="148">
        <v>172.2610375833091</v>
      </c>
      <c r="BM21" s="148">
        <v>6.1947495389053024</v>
      </c>
      <c r="BN21" s="148">
        <v>3020.6079201530088</v>
      </c>
      <c r="BO21" s="147">
        <v>8956.6048009146798</v>
      </c>
      <c r="BP21" s="147">
        <v>1652.0251492255547</v>
      </c>
      <c r="BQ21" s="147">
        <v>2348.7567752072978</v>
      </c>
      <c r="BR21" s="148">
        <v>1732.8107134508541</v>
      </c>
      <c r="BS21" s="148">
        <v>615.94606175644378</v>
      </c>
      <c r="BT21" s="147">
        <v>452.59572359103248</v>
      </c>
      <c r="BU21" s="148">
        <v>125.27816814906475</v>
      </c>
      <c r="BV21" s="148">
        <v>327.31755544196773</v>
      </c>
      <c r="BW21" s="147">
        <v>2364.2011606551414</v>
      </c>
      <c r="BX21" s="148">
        <v>258.3028620764764</v>
      </c>
      <c r="BY21" s="148">
        <v>417.39870000286908</v>
      </c>
      <c r="BZ21" s="148">
        <v>1688.4995985757962</v>
      </c>
      <c r="CA21" s="147">
        <v>0</v>
      </c>
      <c r="CB21" s="147">
        <v>0</v>
      </c>
      <c r="CC21" s="158">
        <v>78387.002561209316</v>
      </c>
      <c r="CD21" s="148">
        <v>0</v>
      </c>
      <c r="CE21" s="148">
        <v>78387.002561209316</v>
      </c>
      <c r="CF21" s="148">
        <v>0</v>
      </c>
      <c r="CG21" s="153">
        <v>-70289.386804936279</v>
      </c>
      <c r="CH21" s="153">
        <v>-1.079999674402643E-5</v>
      </c>
      <c r="CI21" s="153">
        <v>209726</v>
      </c>
      <c r="CJ21" s="149"/>
      <c r="CK21" s="151">
        <v>394503.92828863685</v>
      </c>
      <c r="CL21" s="144"/>
    </row>
    <row r="22" spans="1:90" s="157" customFormat="1" ht="26.25" customHeight="1" x14ac:dyDescent="0.25">
      <c r="A22" s="293" t="s">
        <v>141</v>
      </c>
      <c r="B22" s="216" t="s">
        <v>106</v>
      </c>
      <c r="C22" s="146">
        <v>57640.688410398128</v>
      </c>
      <c r="D22" s="147">
        <v>15094.255841083877</v>
      </c>
      <c r="E22" s="148">
        <v>9100.8687734686737</v>
      </c>
      <c r="F22" s="148">
        <v>3306.9597320303528</v>
      </c>
      <c r="G22" s="148">
        <v>2686.4273355848509</v>
      </c>
      <c r="H22" s="147">
        <v>340.45426641826413</v>
      </c>
      <c r="I22" s="147">
        <v>9550.9012428826336</v>
      </c>
      <c r="J22" s="148">
        <v>1744.8925840005636</v>
      </c>
      <c r="K22" s="148">
        <v>248.08299813869178</v>
      </c>
      <c r="L22" s="148">
        <v>376.19731605908737</v>
      </c>
      <c r="M22" s="148">
        <v>168.60502155259729</v>
      </c>
      <c r="N22" s="148">
        <v>163.83583540887395</v>
      </c>
      <c r="O22" s="148">
        <v>13.480550173422415</v>
      </c>
      <c r="P22" s="148">
        <v>1210.224103044317</v>
      </c>
      <c r="Q22" s="148">
        <v>142.99972166725291</v>
      </c>
      <c r="R22" s="148">
        <v>727.17103943913196</v>
      </c>
      <c r="S22" s="148">
        <v>2098.4380169324468</v>
      </c>
      <c r="T22" s="148">
        <v>584.79045566496302</v>
      </c>
      <c r="U22" s="148">
        <v>465.51579154518561</v>
      </c>
      <c r="V22" s="148">
        <v>103.9526431387567</v>
      </c>
      <c r="W22" s="148">
        <v>113.82677244365055</v>
      </c>
      <c r="X22" s="148">
        <v>353.85727346081484</v>
      </c>
      <c r="Y22" s="148">
        <v>183.62143611027767</v>
      </c>
      <c r="Z22" s="148">
        <v>55.40651811630957</v>
      </c>
      <c r="AA22" s="148">
        <v>727.71221132999017</v>
      </c>
      <c r="AB22" s="148">
        <v>68.29095465629976</v>
      </c>
      <c r="AC22" s="147">
        <v>61.255482614101275</v>
      </c>
      <c r="AD22" s="147">
        <v>530.42847926834872</v>
      </c>
      <c r="AE22" s="148">
        <v>63.726066545270747</v>
      </c>
      <c r="AF22" s="148">
        <v>466.70241272307794</v>
      </c>
      <c r="AG22" s="147">
        <v>6519.3761773241922</v>
      </c>
      <c r="AH22" s="147">
        <v>6256.1681739382293</v>
      </c>
      <c r="AI22" s="148">
        <v>700.23504473220157</v>
      </c>
      <c r="AJ22" s="148">
        <v>2412.2510960247228</v>
      </c>
      <c r="AK22" s="148">
        <v>3143.6820331813055</v>
      </c>
      <c r="AL22" s="147">
        <v>3089.8635467153881</v>
      </c>
      <c r="AM22" s="148">
        <v>2495.1273931362284</v>
      </c>
      <c r="AN22" s="148">
        <v>5.1890188018218915</v>
      </c>
      <c r="AO22" s="148">
        <v>1.0018974819060251</v>
      </c>
      <c r="AP22" s="148">
        <v>497.75603742679715</v>
      </c>
      <c r="AQ22" s="148">
        <v>90.789199868634711</v>
      </c>
      <c r="AR22" s="147">
        <v>2181.1387680416947</v>
      </c>
      <c r="AS22" s="147">
        <v>417.65696102938409</v>
      </c>
      <c r="AT22" s="148">
        <v>92.623101170263709</v>
      </c>
      <c r="AU22" s="148">
        <v>140.33974888990548</v>
      </c>
      <c r="AV22" s="148">
        <v>69.705700436123919</v>
      </c>
      <c r="AW22" s="148">
        <v>114.98841053309096</v>
      </c>
      <c r="AX22" s="147">
        <v>450.71694635999069</v>
      </c>
      <c r="AY22" s="148">
        <v>258.88335894684189</v>
      </c>
      <c r="AZ22" s="148">
        <v>93.080243866499373</v>
      </c>
      <c r="BA22" s="148">
        <v>98.753343546649418</v>
      </c>
      <c r="BB22" s="147">
        <v>66.248193596616375</v>
      </c>
      <c r="BC22" s="148">
        <v>0</v>
      </c>
      <c r="BD22" s="147">
        <v>1814.3996546178471</v>
      </c>
      <c r="BE22" s="148">
        <v>1360.8614689599704</v>
      </c>
      <c r="BF22" s="148">
        <v>138.38635980363</v>
      </c>
      <c r="BG22" s="148">
        <v>180.33054789531809</v>
      </c>
      <c r="BH22" s="148">
        <v>71.258496253062418</v>
      </c>
      <c r="BI22" s="148">
        <v>63.562781705866243</v>
      </c>
      <c r="BJ22" s="147">
        <v>631.61767491776288</v>
      </c>
      <c r="BK22" s="148">
        <v>28.491406393330706</v>
      </c>
      <c r="BL22" s="148">
        <v>423.36070755603083</v>
      </c>
      <c r="BM22" s="148">
        <v>56.17593383788936</v>
      </c>
      <c r="BN22" s="148">
        <v>123.58962713051199</v>
      </c>
      <c r="BO22" s="147">
        <v>2896.6893377791985</v>
      </c>
      <c r="BP22" s="147">
        <v>3291.3647587233827</v>
      </c>
      <c r="BQ22" s="147">
        <v>2516.8276604574321</v>
      </c>
      <c r="BR22" s="148">
        <v>1235.0702420607777</v>
      </c>
      <c r="BS22" s="148">
        <v>1281.7574183966544</v>
      </c>
      <c r="BT22" s="147">
        <v>870.12700876733493</v>
      </c>
      <c r="BU22" s="148">
        <v>480.57843791023618</v>
      </c>
      <c r="BV22" s="148">
        <v>389.54857085709875</v>
      </c>
      <c r="BW22" s="147">
        <v>914.7867557455188</v>
      </c>
      <c r="BX22" s="148">
        <v>169.91987752722972</v>
      </c>
      <c r="BY22" s="148">
        <v>170.96219188793663</v>
      </c>
      <c r="BZ22" s="148">
        <v>573.90468633035243</v>
      </c>
      <c r="CA22" s="147">
        <v>146.41148011693596</v>
      </c>
      <c r="CB22" s="147">
        <v>0</v>
      </c>
      <c r="CC22" s="158">
        <v>138606.70510998915</v>
      </c>
      <c r="CD22" s="148">
        <v>126821.73627020665</v>
      </c>
      <c r="CE22" s="148">
        <v>0</v>
      </c>
      <c r="CF22" s="148">
        <v>11784.968839782494</v>
      </c>
      <c r="CG22" s="153">
        <v>73445.095169937937</v>
      </c>
      <c r="CH22" s="153">
        <v>3.5999983083456755E-6</v>
      </c>
      <c r="CI22" s="153">
        <v>250909.8</v>
      </c>
      <c r="CJ22" s="149"/>
      <c r="CK22" s="151">
        <v>520602.28869392519</v>
      </c>
      <c r="CL22" s="144"/>
    </row>
    <row r="23" spans="1:90" s="157" customFormat="1" ht="26.25" customHeight="1" x14ac:dyDescent="0.25">
      <c r="A23" s="293" t="s">
        <v>142</v>
      </c>
      <c r="B23" s="216" t="s">
        <v>107</v>
      </c>
      <c r="C23" s="146">
        <v>67119.93259535727</v>
      </c>
      <c r="D23" s="147">
        <v>2627.9839330301365</v>
      </c>
      <c r="E23" s="148">
        <v>2627.9839330301365</v>
      </c>
      <c r="F23" s="148">
        <v>0</v>
      </c>
      <c r="G23" s="148">
        <v>0</v>
      </c>
      <c r="H23" s="147">
        <v>1296.7426526183372</v>
      </c>
      <c r="I23" s="147">
        <v>27640.913187975486</v>
      </c>
      <c r="J23" s="148">
        <v>2896.2774503088053</v>
      </c>
      <c r="K23" s="148">
        <v>109.38090072138475</v>
      </c>
      <c r="L23" s="148">
        <v>143.79960805858411</v>
      </c>
      <c r="M23" s="148">
        <v>1900.6897156866391</v>
      </c>
      <c r="N23" s="148">
        <v>105.73950872738898</v>
      </c>
      <c r="O23" s="148">
        <v>9396.985683081175</v>
      </c>
      <c r="P23" s="148">
        <v>3804.5901016235275</v>
      </c>
      <c r="Q23" s="148">
        <v>289.94358196153723</v>
      </c>
      <c r="R23" s="148">
        <v>308.17263919390541</v>
      </c>
      <c r="S23" s="148">
        <v>7157.3530228872778</v>
      </c>
      <c r="T23" s="148">
        <v>663.13939124612318</v>
      </c>
      <c r="U23" s="148">
        <v>116.00547415109455</v>
      </c>
      <c r="V23" s="148">
        <v>90.563669084513876</v>
      </c>
      <c r="W23" s="148">
        <v>111.80604987578127</v>
      </c>
      <c r="X23" s="148">
        <v>98.631928516920553</v>
      </c>
      <c r="Y23" s="148">
        <v>99.850860692206908</v>
      </c>
      <c r="Z23" s="148">
        <v>8.6529135899957019</v>
      </c>
      <c r="AA23" s="148">
        <v>311.47066017083313</v>
      </c>
      <c r="AB23" s="148">
        <v>27.860028397796036</v>
      </c>
      <c r="AC23" s="147">
        <v>0</v>
      </c>
      <c r="AD23" s="147">
        <v>102.44129735302809</v>
      </c>
      <c r="AE23" s="148">
        <v>12.820402221588106</v>
      </c>
      <c r="AF23" s="148">
        <v>89.62089513143998</v>
      </c>
      <c r="AG23" s="147">
        <v>2516.0611545331321</v>
      </c>
      <c r="AH23" s="147">
        <v>2.4010908414485184</v>
      </c>
      <c r="AI23" s="148">
        <v>0.32238147228350761</v>
      </c>
      <c r="AJ23" s="148">
        <v>0.54785931302815305</v>
      </c>
      <c r="AK23" s="148">
        <v>1.5308500561368577</v>
      </c>
      <c r="AL23" s="147">
        <v>32161.396110485352</v>
      </c>
      <c r="AM23" s="148">
        <v>0.27488094205260727</v>
      </c>
      <c r="AN23" s="148">
        <v>32107.034163559216</v>
      </c>
      <c r="AO23" s="148">
        <v>5.29652317180164E-4</v>
      </c>
      <c r="AP23" s="148">
        <v>50.842671773890935</v>
      </c>
      <c r="AQ23" s="148">
        <v>3.2438645578779335</v>
      </c>
      <c r="AR23" s="147">
        <v>0.84685938870945487</v>
      </c>
      <c r="AS23" s="147">
        <v>41.702607572639486</v>
      </c>
      <c r="AT23" s="148">
        <v>2.5698827965579603</v>
      </c>
      <c r="AU23" s="148">
        <v>26.965699276202429</v>
      </c>
      <c r="AV23" s="148">
        <v>1.2427666711422045</v>
      </c>
      <c r="AW23" s="148">
        <v>10.924258828736894</v>
      </c>
      <c r="AX23" s="147">
        <v>18.831675895856399</v>
      </c>
      <c r="AY23" s="148">
        <v>9.4543355198195833</v>
      </c>
      <c r="AZ23" s="148">
        <v>2.7889358134205637</v>
      </c>
      <c r="BA23" s="148">
        <v>6.588404562616252</v>
      </c>
      <c r="BB23" s="147">
        <v>3.7495298914268598</v>
      </c>
      <c r="BC23" s="148">
        <v>0</v>
      </c>
      <c r="BD23" s="147">
        <v>92.726343377136871</v>
      </c>
      <c r="BE23" s="148">
        <v>69.788926105796193</v>
      </c>
      <c r="BF23" s="148">
        <v>11.073449280629237</v>
      </c>
      <c r="BG23" s="148">
        <v>4.9787619352894215</v>
      </c>
      <c r="BH23" s="148">
        <v>3.9860687735570726</v>
      </c>
      <c r="BI23" s="148">
        <v>2.8991372818649412</v>
      </c>
      <c r="BJ23" s="147">
        <v>45.294344985312023</v>
      </c>
      <c r="BK23" s="148">
        <v>2.407655780240451</v>
      </c>
      <c r="BL23" s="148">
        <v>37.686591508629967</v>
      </c>
      <c r="BM23" s="148">
        <v>5.0795147333259241</v>
      </c>
      <c r="BN23" s="148">
        <v>0.12058296311567675</v>
      </c>
      <c r="BO23" s="147">
        <v>110.15525155428729</v>
      </c>
      <c r="BP23" s="147">
        <v>1.5212689652592937</v>
      </c>
      <c r="BQ23" s="147">
        <v>11.35324749639976</v>
      </c>
      <c r="BR23" s="148">
        <v>6.547518050957474</v>
      </c>
      <c r="BS23" s="148">
        <v>4.8057294454422861</v>
      </c>
      <c r="BT23" s="147">
        <v>121.8854990182473</v>
      </c>
      <c r="BU23" s="148">
        <v>59.064304822958462</v>
      </c>
      <c r="BV23" s="148">
        <v>62.82119419528884</v>
      </c>
      <c r="BW23" s="147">
        <v>253.95861893030576</v>
      </c>
      <c r="BX23" s="148">
        <v>36.834436295123417</v>
      </c>
      <c r="BY23" s="148">
        <v>8.3252874287065279E-2</v>
      </c>
      <c r="BZ23" s="148">
        <v>217.0409297608953</v>
      </c>
      <c r="CA23" s="147">
        <v>69.967921444756698</v>
      </c>
      <c r="CB23" s="147">
        <v>0</v>
      </c>
      <c r="CC23" s="158">
        <v>0</v>
      </c>
      <c r="CD23" s="148">
        <v>0</v>
      </c>
      <c r="CE23" s="148">
        <v>0</v>
      </c>
      <c r="CF23" s="148">
        <v>0</v>
      </c>
      <c r="CG23" s="153">
        <v>10265.765260701533</v>
      </c>
      <c r="CH23" s="153">
        <v>0</v>
      </c>
      <c r="CI23" s="153">
        <v>520512</v>
      </c>
      <c r="CJ23" s="149"/>
      <c r="CK23" s="151">
        <v>597897.69785605883</v>
      </c>
      <c r="CL23" s="144"/>
    </row>
    <row r="24" spans="1:90" s="157" customFormat="1" ht="26.25" customHeight="1" x14ac:dyDescent="0.25">
      <c r="A24" s="293" t="s">
        <v>143</v>
      </c>
      <c r="B24" s="216" t="s">
        <v>108</v>
      </c>
      <c r="C24" s="146">
        <v>86961.313129286005</v>
      </c>
      <c r="D24" s="147">
        <v>59.341131791489069</v>
      </c>
      <c r="E24" s="148">
        <v>58.874458177013672</v>
      </c>
      <c r="F24" s="148">
        <v>0.40737499432122348</v>
      </c>
      <c r="G24" s="148">
        <v>5.9298620154173066E-2</v>
      </c>
      <c r="H24" s="147">
        <v>24.789440658811849</v>
      </c>
      <c r="I24" s="147">
        <v>84046.245820994212</v>
      </c>
      <c r="J24" s="148">
        <v>276.23333788723988</v>
      </c>
      <c r="K24" s="148">
        <v>17.241312350139243</v>
      </c>
      <c r="L24" s="148">
        <v>81.178132890552178</v>
      </c>
      <c r="M24" s="148">
        <v>41.935344081511204</v>
      </c>
      <c r="N24" s="148">
        <v>38.360731263936529</v>
      </c>
      <c r="O24" s="148">
        <v>41188.775097534184</v>
      </c>
      <c r="P24" s="148">
        <v>41794.038549428842</v>
      </c>
      <c r="Q24" s="148">
        <v>7.9720999483783066</v>
      </c>
      <c r="R24" s="148">
        <v>174.67830852011946</v>
      </c>
      <c r="S24" s="148">
        <v>131.40335758579954</v>
      </c>
      <c r="T24" s="148">
        <v>13.045227475894013</v>
      </c>
      <c r="U24" s="148">
        <v>33.957353576876677</v>
      </c>
      <c r="V24" s="148">
        <v>10.281814595885814</v>
      </c>
      <c r="W24" s="148">
        <v>11.27355297941368</v>
      </c>
      <c r="X24" s="148">
        <v>25.280533760978212</v>
      </c>
      <c r="Y24" s="148">
        <v>14.261690890157226</v>
      </c>
      <c r="Z24" s="148">
        <v>2.5954628861572968</v>
      </c>
      <c r="AA24" s="148">
        <v>178.53419193189671</v>
      </c>
      <c r="AB24" s="148">
        <v>5.1997214062454704</v>
      </c>
      <c r="AC24" s="147">
        <v>0.60861837641136685</v>
      </c>
      <c r="AD24" s="147">
        <v>42.933383865102286</v>
      </c>
      <c r="AE24" s="148">
        <v>6.3795715527654862</v>
      </c>
      <c r="AF24" s="148">
        <v>36.553812312336802</v>
      </c>
      <c r="AG24" s="147">
        <v>1456.1339350981498</v>
      </c>
      <c r="AH24" s="147">
        <v>303.7077573993721</v>
      </c>
      <c r="AI24" s="148">
        <v>57.026801472360631</v>
      </c>
      <c r="AJ24" s="148">
        <v>95.24365353912377</v>
      </c>
      <c r="AK24" s="148">
        <v>151.43730238788768</v>
      </c>
      <c r="AL24" s="147">
        <v>61.568097757594401</v>
      </c>
      <c r="AM24" s="148">
        <v>25.561959759046207</v>
      </c>
      <c r="AN24" s="148">
        <v>0.84263666157969519</v>
      </c>
      <c r="AO24" s="148">
        <v>4.4356051427349295</v>
      </c>
      <c r="AP24" s="148">
        <v>25.372235325499204</v>
      </c>
      <c r="AQ24" s="148">
        <v>5.3556608687343648</v>
      </c>
      <c r="AR24" s="147">
        <v>229.13400212454394</v>
      </c>
      <c r="AS24" s="147">
        <v>43.150275223832402</v>
      </c>
      <c r="AT24" s="148">
        <v>19.990795949290273</v>
      </c>
      <c r="AU24" s="148">
        <v>6.4971736340541257</v>
      </c>
      <c r="AV24" s="148">
        <v>5.9072322450475507</v>
      </c>
      <c r="AW24" s="148">
        <v>10.755073395440455</v>
      </c>
      <c r="AX24" s="147">
        <v>19.296190387799268</v>
      </c>
      <c r="AY24" s="148">
        <v>10.319276247700964</v>
      </c>
      <c r="AZ24" s="148">
        <v>4.1859292817072715</v>
      </c>
      <c r="BA24" s="148">
        <v>4.7909848583910311</v>
      </c>
      <c r="BB24" s="147">
        <v>5.8295315949772331</v>
      </c>
      <c r="BC24" s="148">
        <v>0</v>
      </c>
      <c r="BD24" s="147">
        <v>96.435683528812703</v>
      </c>
      <c r="BE24" s="148">
        <v>62.127737841193657</v>
      </c>
      <c r="BF24" s="148">
        <v>14.761453495084313</v>
      </c>
      <c r="BG24" s="148">
        <v>9.3778129586998649</v>
      </c>
      <c r="BH24" s="148">
        <v>3.0654562666817764</v>
      </c>
      <c r="BI24" s="148">
        <v>7.1032229671530871</v>
      </c>
      <c r="BJ24" s="147">
        <v>45.753154362271147</v>
      </c>
      <c r="BK24" s="148">
        <v>2.9775276987903903</v>
      </c>
      <c r="BL24" s="148">
        <v>22.097284662855134</v>
      </c>
      <c r="BM24" s="148">
        <v>3.0132996247663422</v>
      </c>
      <c r="BN24" s="148">
        <v>17.665042375859276</v>
      </c>
      <c r="BO24" s="147">
        <v>118.10733185158435</v>
      </c>
      <c r="BP24" s="147">
        <v>124.85071799119198</v>
      </c>
      <c r="BQ24" s="147">
        <v>95.412962942229839</v>
      </c>
      <c r="BR24" s="148">
        <v>37.030498928924132</v>
      </c>
      <c r="BS24" s="148">
        <v>58.382464013305707</v>
      </c>
      <c r="BT24" s="147">
        <v>43.039947144913668</v>
      </c>
      <c r="BU24" s="148">
        <v>29.534848215784564</v>
      </c>
      <c r="BV24" s="148">
        <v>13.505098929129103</v>
      </c>
      <c r="BW24" s="147">
        <v>144.19698018544051</v>
      </c>
      <c r="BX24" s="148">
        <v>125.14473430019382</v>
      </c>
      <c r="BY24" s="148">
        <v>8.1438369709687208</v>
      </c>
      <c r="BZ24" s="148">
        <v>10.90840891427797</v>
      </c>
      <c r="CA24" s="147">
        <v>0.77816600723535023</v>
      </c>
      <c r="CB24" s="147">
        <v>0</v>
      </c>
      <c r="CC24" s="158">
        <v>9256.2882528443879</v>
      </c>
      <c r="CD24" s="148">
        <v>2427.5931974740161</v>
      </c>
      <c r="CE24" s="148">
        <v>1974.4558528784596</v>
      </c>
      <c r="CF24" s="148">
        <v>4854.2392024919109</v>
      </c>
      <c r="CG24" s="153">
        <v>-21559.488557413104</v>
      </c>
      <c r="CH24" s="153">
        <v>-44.864485554266139</v>
      </c>
      <c r="CI24" s="153">
        <v>44969</v>
      </c>
      <c r="CJ24" s="149"/>
      <c r="CK24" s="151">
        <v>119582.24833916302</v>
      </c>
      <c r="CL24" s="144"/>
    </row>
    <row r="25" spans="1:90" s="157" customFormat="1" ht="26.25" customHeight="1" x14ac:dyDescent="0.25">
      <c r="A25" s="293" t="s">
        <v>144</v>
      </c>
      <c r="B25" s="216" t="s">
        <v>109</v>
      </c>
      <c r="C25" s="146">
        <v>38800.78152373276</v>
      </c>
      <c r="D25" s="147">
        <v>116.98903552284406</v>
      </c>
      <c r="E25" s="148">
        <v>0</v>
      </c>
      <c r="F25" s="148">
        <v>0</v>
      </c>
      <c r="G25" s="148">
        <v>116.98903552284406</v>
      </c>
      <c r="H25" s="147">
        <v>1263.412109859649</v>
      </c>
      <c r="I25" s="147">
        <v>32059.503040980762</v>
      </c>
      <c r="J25" s="148">
        <v>23.085573328304513</v>
      </c>
      <c r="K25" s="148">
        <v>9.5972285730414858E-2</v>
      </c>
      <c r="L25" s="148">
        <v>10.538886246627584</v>
      </c>
      <c r="M25" s="148">
        <v>2.3330488114576964</v>
      </c>
      <c r="N25" s="148">
        <v>1.8473525839975975</v>
      </c>
      <c r="O25" s="148">
        <v>12540.124185834429</v>
      </c>
      <c r="P25" s="148">
        <v>1209.1984676424554</v>
      </c>
      <c r="Q25" s="148">
        <v>0</v>
      </c>
      <c r="R25" s="148">
        <v>10.484572858637037</v>
      </c>
      <c r="S25" s="148">
        <v>15903.167145413337</v>
      </c>
      <c r="T25" s="148">
        <v>671.73607133202302</v>
      </c>
      <c r="U25" s="148">
        <v>4.6473168514316496</v>
      </c>
      <c r="V25" s="148">
        <v>2.7982762231411855</v>
      </c>
      <c r="W25" s="148">
        <v>5.3449089010358621</v>
      </c>
      <c r="X25" s="148">
        <v>3.2208657611060572</v>
      </c>
      <c r="Y25" s="148">
        <v>0.5825592352002712</v>
      </c>
      <c r="Z25" s="148">
        <v>0.89638612953991281</v>
      </c>
      <c r="AA25" s="148">
        <v>1669.0837727987771</v>
      </c>
      <c r="AB25" s="148">
        <v>0.3176787435345711</v>
      </c>
      <c r="AC25" s="147">
        <v>0.65571038354961131</v>
      </c>
      <c r="AD25" s="147">
        <v>0</v>
      </c>
      <c r="AE25" s="148">
        <v>0</v>
      </c>
      <c r="AF25" s="148">
        <v>0</v>
      </c>
      <c r="AG25" s="147">
        <v>4193.3992910222842</v>
      </c>
      <c r="AH25" s="147">
        <v>828.29193175295961</v>
      </c>
      <c r="AI25" s="148">
        <v>737.83125110512117</v>
      </c>
      <c r="AJ25" s="148">
        <v>90.460680647838444</v>
      </c>
      <c r="AK25" s="148">
        <v>0</v>
      </c>
      <c r="AL25" s="147">
        <v>0</v>
      </c>
      <c r="AM25" s="148">
        <v>0</v>
      </c>
      <c r="AN25" s="148">
        <v>0</v>
      </c>
      <c r="AO25" s="148">
        <v>0</v>
      </c>
      <c r="AP25" s="148">
        <v>0</v>
      </c>
      <c r="AQ25" s="148">
        <v>0</v>
      </c>
      <c r="AR25" s="147">
        <v>0</v>
      </c>
      <c r="AS25" s="147">
        <v>142.64594480261809</v>
      </c>
      <c r="AT25" s="148">
        <v>1.209585333243282</v>
      </c>
      <c r="AU25" s="148">
        <v>0</v>
      </c>
      <c r="AV25" s="148">
        <v>0</v>
      </c>
      <c r="AW25" s="148">
        <v>141.43635946937482</v>
      </c>
      <c r="AX25" s="147">
        <v>0</v>
      </c>
      <c r="AY25" s="148">
        <v>0</v>
      </c>
      <c r="AZ25" s="148">
        <v>0</v>
      </c>
      <c r="BA25" s="148">
        <v>0</v>
      </c>
      <c r="BB25" s="147">
        <v>53.158434413172643</v>
      </c>
      <c r="BC25" s="148">
        <v>0</v>
      </c>
      <c r="BD25" s="147">
        <v>85.432954046005946</v>
      </c>
      <c r="BE25" s="148">
        <v>63.141804345012673</v>
      </c>
      <c r="BF25" s="148">
        <v>2.2523683423089409</v>
      </c>
      <c r="BG25" s="148">
        <v>20.038781358684329</v>
      </c>
      <c r="BH25" s="148">
        <v>0</v>
      </c>
      <c r="BI25" s="148">
        <v>0</v>
      </c>
      <c r="BJ25" s="147">
        <v>57.293070948913247</v>
      </c>
      <c r="BK25" s="148">
        <v>10.40421604135414</v>
      </c>
      <c r="BL25" s="148">
        <v>0</v>
      </c>
      <c r="BM25" s="148">
        <v>0</v>
      </c>
      <c r="BN25" s="148">
        <v>46.888854907559107</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0.44640000000000002</v>
      </c>
      <c r="CD25" s="148">
        <v>0</v>
      </c>
      <c r="CE25" s="148">
        <v>0.44640000000000002</v>
      </c>
      <c r="CF25" s="148">
        <v>0</v>
      </c>
      <c r="CG25" s="153">
        <v>229607.77207626723</v>
      </c>
      <c r="CH25" s="153">
        <v>0</v>
      </c>
      <c r="CI25" s="153">
        <v>209413.2</v>
      </c>
      <c r="CJ25" s="149"/>
      <c r="CK25" s="151">
        <v>477822.2</v>
      </c>
      <c r="CL25" s="144"/>
    </row>
    <row r="26" spans="1:90" s="157" customFormat="1" ht="26.25" customHeight="1" x14ac:dyDescent="0.25">
      <c r="A26" s="293" t="s">
        <v>145</v>
      </c>
      <c r="B26" s="216" t="s">
        <v>110</v>
      </c>
      <c r="C26" s="146">
        <v>0</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0</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0</v>
      </c>
      <c r="CL26" s="144"/>
    </row>
    <row r="27" spans="1:90" s="157" customFormat="1" ht="26.25" customHeight="1" x14ac:dyDescent="0.25">
      <c r="A27" s="293" t="s">
        <v>146</v>
      </c>
      <c r="B27" s="216" t="s">
        <v>111</v>
      </c>
      <c r="C27" s="146">
        <v>22226.630941297339</v>
      </c>
      <c r="D27" s="147">
        <v>613.11697128000014</v>
      </c>
      <c r="E27" s="148">
        <v>613.11697128000014</v>
      </c>
      <c r="F27" s="148">
        <v>0</v>
      </c>
      <c r="G27" s="148">
        <v>0</v>
      </c>
      <c r="H27" s="147">
        <v>842.2127309388793</v>
      </c>
      <c r="I27" s="147">
        <v>14456.45563130395</v>
      </c>
      <c r="J27" s="148">
        <v>1268.7908039186368</v>
      </c>
      <c r="K27" s="148">
        <v>0</v>
      </c>
      <c r="L27" s="148">
        <v>304.11294417829009</v>
      </c>
      <c r="M27" s="148">
        <v>5935.4674576141579</v>
      </c>
      <c r="N27" s="148">
        <v>1830.9145177422781</v>
      </c>
      <c r="O27" s="148">
        <v>3.139682162935395</v>
      </c>
      <c r="P27" s="148">
        <v>65.270428999999993</v>
      </c>
      <c r="Q27" s="148">
        <v>0</v>
      </c>
      <c r="R27" s="148">
        <v>458.83766106624745</v>
      </c>
      <c r="S27" s="148">
        <v>4135.0110000611203</v>
      </c>
      <c r="T27" s="148">
        <v>1.9110000000000003</v>
      </c>
      <c r="U27" s="148">
        <v>2.2460669844048891</v>
      </c>
      <c r="V27" s="148">
        <v>0.99021662301216085</v>
      </c>
      <c r="W27" s="148">
        <v>0.73178762677162579</v>
      </c>
      <c r="X27" s="148">
        <v>1.9022647796034848</v>
      </c>
      <c r="Y27" s="148">
        <v>2.0399655747597247</v>
      </c>
      <c r="Z27" s="148">
        <v>0.44287155444582993</v>
      </c>
      <c r="AA27" s="148">
        <v>444.31066556028867</v>
      </c>
      <c r="AB27" s="148">
        <v>0.33629685700228445</v>
      </c>
      <c r="AC27" s="147">
        <v>0</v>
      </c>
      <c r="AD27" s="147">
        <v>1.0970127160199361</v>
      </c>
      <c r="AE27" s="148">
        <v>0.11821851685021756</v>
      </c>
      <c r="AF27" s="148">
        <v>0.97879419916971844</v>
      </c>
      <c r="AG27" s="147">
        <v>5160.114381388752</v>
      </c>
      <c r="AH27" s="147">
        <v>60.423176001682734</v>
      </c>
      <c r="AI27" s="148">
        <v>4.0580136851882553</v>
      </c>
      <c r="AJ27" s="148">
        <v>37.095411999356344</v>
      </c>
      <c r="AK27" s="148">
        <v>19.269750317138129</v>
      </c>
      <c r="AL27" s="147">
        <v>8.5983345729320676E-2</v>
      </c>
      <c r="AM27" s="148">
        <v>7.0637410935060874E-2</v>
      </c>
      <c r="AN27" s="148">
        <v>9.0377485858543385E-4</v>
      </c>
      <c r="AO27" s="148">
        <v>1.3610717462617772E-4</v>
      </c>
      <c r="AP27" s="148">
        <v>4.2049895715730043E-3</v>
      </c>
      <c r="AQ27" s="148">
        <v>1.0101063189475186E-2</v>
      </c>
      <c r="AR27" s="147">
        <v>10.65993949488187</v>
      </c>
      <c r="AS27" s="147">
        <v>900.75795665992416</v>
      </c>
      <c r="AT27" s="148">
        <v>890.77887374363854</v>
      </c>
      <c r="AU27" s="148">
        <v>0.1445935138839734</v>
      </c>
      <c r="AV27" s="148">
        <v>7.9190510726848823E-3</v>
      </c>
      <c r="AW27" s="148">
        <v>9.8265703513290159</v>
      </c>
      <c r="AX27" s="147">
        <v>16.688227277299596</v>
      </c>
      <c r="AY27" s="148">
        <v>8.3465952567893051</v>
      </c>
      <c r="AZ27" s="148">
        <v>2.4465979679563312</v>
      </c>
      <c r="BA27" s="148">
        <v>5.8950340525539611</v>
      </c>
      <c r="BB27" s="147">
        <v>3.3489643937935041</v>
      </c>
      <c r="BC27" s="148">
        <v>0</v>
      </c>
      <c r="BD27" s="147">
        <v>78.898613269247591</v>
      </c>
      <c r="BE27" s="148">
        <v>62.31109835339457</v>
      </c>
      <c r="BF27" s="148">
        <v>9.9306688667126952</v>
      </c>
      <c r="BG27" s="148">
        <v>0.51727567742202329</v>
      </c>
      <c r="BH27" s="148">
        <v>3.5541381240948273</v>
      </c>
      <c r="BI27" s="148">
        <v>2.5854322476234781</v>
      </c>
      <c r="BJ27" s="147">
        <v>35.993174726316155</v>
      </c>
      <c r="BK27" s="148">
        <v>2.1601341437236079</v>
      </c>
      <c r="BL27" s="148">
        <v>33.830860828668413</v>
      </c>
      <c r="BM27" s="148">
        <v>2.6522722229964564E-4</v>
      </c>
      <c r="BN27" s="148">
        <v>1.9145267018317062E-3</v>
      </c>
      <c r="BO27" s="147">
        <v>3.1785434035884012E-2</v>
      </c>
      <c r="BP27" s="147">
        <v>14.867653822711299</v>
      </c>
      <c r="BQ27" s="147">
        <v>28.87933845503678</v>
      </c>
      <c r="BR27" s="148">
        <v>28.03180688676057</v>
      </c>
      <c r="BS27" s="148">
        <v>0.8475315682762089</v>
      </c>
      <c r="BT27" s="147">
        <v>0.99654081621256507</v>
      </c>
      <c r="BU27" s="148">
        <v>0.56362904761973109</v>
      </c>
      <c r="BV27" s="148">
        <v>0.43291176859283392</v>
      </c>
      <c r="BW27" s="147">
        <v>2.0028599728673995</v>
      </c>
      <c r="BX27" s="148">
        <v>1.3379051939277973E-3</v>
      </c>
      <c r="BY27" s="148">
        <v>1.9941109343377601</v>
      </c>
      <c r="BZ27" s="148">
        <v>7.4111333357115405E-3</v>
      </c>
      <c r="CA27" s="147">
        <v>0</v>
      </c>
      <c r="CB27" s="147">
        <v>0</v>
      </c>
      <c r="CC27" s="158">
        <v>17094.280763790914</v>
      </c>
      <c r="CD27" s="148">
        <v>6362.3168394325894</v>
      </c>
      <c r="CE27" s="148">
        <v>0</v>
      </c>
      <c r="CF27" s="148">
        <v>10731.963924358324</v>
      </c>
      <c r="CG27" s="153">
        <v>-5625.7568070785928</v>
      </c>
      <c r="CH27" s="153">
        <v>0</v>
      </c>
      <c r="CI27" s="153">
        <v>0</v>
      </c>
      <c r="CJ27" s="149"/>
      <c r="CK27" s="151">
        <v>33695.154898009656</v>
      </c>
      <c r="CL27" s="144"/>
    </row>
    <row r="28" spans="1:90" s="157" customFormat="1" ht="26.25" customHeight="1" x14ac:dyDescent="0.25">
      <c r="A28" s="293" t="s">
        <v>147</v>
      </c>
      <c r="B28" s="216" t="s">
        <v>112</v>
      </c>
      <c r="C28" s="146">
        <v>1157.4221161780526</v>
      </c>
      <c r="D28" s="147">
        <v>299.06518010356496</v>
      </c>
      <c r="E28" s="148">
        <v>296.24600000000004</v>
      </c>
      <c r="F28" s="148">
        <v>2.3036564273671196</v>
      </c>
      <c r="G28" s="148">
        <v>0.51552367619779893</v>
      </c>
      <c r="H28" s="147">
        <v>0</v>
      </c>
      <c r="I28" s="147">
        <v>826.56736562218725</v>
      </c>
      <c r="J28" s="148">
        <v>141.3956901</v>
      </c>
      <c r="K28" s="148">
        <v>0</v>
      </c>
      <c r="L28" s="148">
        <v>1.5390099654149328E-2</v>
      </c>
      <c r="M28" s="148">
        <v>0</v>
      </c>
      <c r="N28" s="148">
        <v>0</v>
      </c>
      <c r="O28" s="148">
        <v>2.8065196594286192E-4</v>
      </c>
      <c r="P28" s="148">
        <v>446.28978634786949</v>
      </c>
      <c r="Q28" s="148">
        <v>14.948213652130418</v>
      </c>
      <c r="R28" s="148">
        <v>1.5310784968121998E-2</v>
      </c>
      <c r="S28" s="148">
        <v>0</v>
      </c>
      <c r="T28" s="148">
        <v>0</v>
      </c>
      <c r="U28" s="148">
        <v>60.924663457295658</v>
      </c>
      <c r="V28" s="148">
        <v>27.436350795135638</v>
      </c>
      <c r="W28" s="148">
        <v>20.275949291349704</v>
      </c>
      <c r="X28" s="148">
        <v>51.800288693365339</v>
      </c>
      <c r="Y28" s="148">
        <v>52.440457039730312</v>
      </c>
      <c r="Z28" s="148">
        <v>4.5444049278994658</v>
      </c>
      <c r="AA28" s="148">
        <v>1.3693985599103339E-2</v>
      </c>
      <c r="AB28" s="148">
        <v>6.4668857952238916</v>
      </c>
      <c r="AC28" s="147">
        <v>0</v>
      </c>
      <c r="AD28" s="147">
        <v>30.948460173706383</v>
      </c>
      <c r="AE28" s="148">
        <v>6.6323790514560382E-5</v>
      </c>
      <c r="AF28" s="148">
        <v>30.94839384991587</v>
      </c>
      <c r="AG28" s="147">
        <v>0.25453608028593971</v>
      </c>
      <c r="AH28" s="147">
        <v>1.6956486037946791E-2</v>
      </c>
      <c r="AI28" s="148">
        <v>2.2766556097353861E-3</v>
      </c>
      <c r="AJ28" s="148">
        <v>3.8689784791802015E-3</v>
      </c>
      <c r="AK28" s="148">
        <v>1.0810851949031206E-2</v>
      </c>
      <c r="AL28" s="147">
        <v>4.8238986258961769E-5</v>
      </c>
      <c r="AM28" s="148">
        <v>3.9629501115156928E-5</v>
      </c>
      <c r="AN28" s="148">
        <v>5.0704217909528293E-7</v>
      </c>
      <c r="AO28" s="148">
        <v>7.6359812133937174E-8</v>
      </c>
      <c r="AP28" s="148">
        <v>2.3591130636013028E-6</v>
      </c>
      <c r="AQ28" s="148">
        <v>5.6669700889743217E-6</v>
      </c>
      <c r="AR28" s="147">
        <v>5.9805148363704305E-3</v>
      </c>
      <c r="AS28" s="147">
        <v>4.6168569838095815E-2</v>
      </c>
      <c r="AT28" s="148">
        <v>8.7765286362874104E-3</v>
      </c>
      <c r="AU28" s="148">
        <v>8.1120878354067982E-5</v>
      </c>
      <c r="AV28" s="148">
        <v>4.4428021803412627E-6</v>
      </c>
      <c r="AW28" s="148">
        <v>3.7306477521273994E-2</v>
      </c>
      <c r="AX28" s="147">
        <v>6.3347323992484494E-2</v>
      </c>
      <c r="AY28" s="148">
        <v>3.1684492882600904E-2</v>
      </c>
      <c r="AZ28" s="148">
        <v>9.2874244983067421E-3</v>
      </c>
      <c r="BA28" s="148">
        <v>2.2375406611576842E-2</v>
      </c>
      <c r="BB28" s="147">
        <v>1.2707067386687063E-2</v>
      </c>
      <c r="BC28" s="148">
        <v>0</v>
      </c>
      <c r="BD28" s="147">
        <v>0.29770199866929636</v>
      </c>
      <c r="BE28" s="148">
        <v>0.23641531309758976</v>
      </c>
      <c r="BF28" s="148">
        <v>3.7697329179508174E-2</v>
      </c>
      <c r="BG28" s="148">
        <v>2.9020566812797442E-4</v>
      </c>
      <c r="BH28" s="148">
        <v>1.3492318233778264E-2</v>
      </c>
      <c r="BI28" s="148">
        <v>9.8068324902921798E-3</v>
      </c>
      <c r="BJ28" s="147">
        <v>0.13663963858225253</v>
      </c>
      <c r="BK28" s="148">
        <v>8.2006759229568474E-3</v>
      </c>
      <c r="BL28" s="148">
        <v>0.12843773975829431</v>
      </c>
      <c r="BM28" s="148">
        <v>1.4879965676483674E-7</v>
      </c>
      <c r="BN28" s="148">
        <v>1.0741013446116895E-6</v>
      </c>
      <c r="BO28" s="147">
        <v>1.7832489567445202E-5</v>
      </c>
      <c r="BP28" s="147">
        <v>5.0365345739560169E-3</v>
      </c>
      <c r="BQ28" s="147">
        <v>8.1806688128797196E-4</v>
      </c>
      <c r="BR28" s="148">
        <v>3.4257871169734923E-4</v>
      </c>
      <c r="BS28" s="148">
        <v>4.7548816959062267E-4</v>
      </c>
      <c r="BT28" s="147">
        <v>5.5908639437113349E-4</v>
      </c>
      <c r="BU28" s="148">
        <v>3.1621116453030046E-4</v>
      </c>
      <c r="BV28" s="148">
        <v>2.4287522984083298E-4</v>
      </c>
      <c r="BW28" s="147">
        <v>5.9283963960923727E-4</v>
      </c>
      <c r="BX28" s="148">
        <v>7.5060105789380185E-7</v>
      </c>
      <c r="BY28" s="148">
        <v>5.8793119198103012E-4</v>
      </c>
      <c r="BZ28" s="148">
        <v>4.157846570313345E-6</v>
      </c>
      <c r="CA28" s="147">
        <v>0</v>
      </c>
      <c r="CB28" s="147">
        <v>0</v>
      </c>
      <c r="CC28" s="158">
        <v>2.7175077130894869</v>
      </c>
      <c r="CD28" s="148">
        <v>0</v>
      </c>
      <c r="CE28" s="148">
        <v>0</v>
      </c>
      <c r="CF28" s="148">
        <v>2.7175077130894869</v>
      </c>
      <c r="CG28" s="153">
        <v>1367.0205458302164</v>
      </c>
      <c r="CH28" s="153">
        <v>0</v>
      </c>
      <c r="CI28" s="153">
        <v>0</v>
      </c>
      <c r="CJ28" s="149"/>
      <c r="CK28" s="151">
        <v>2527.1601697213582</v>
      </c>
      <c r="CL28" s="144"/>
    </row>
    <row r="29" spans="1:90" s="157" customFormat="1" ht="26.25" customHeight="1" x14ac:dyDescent="0.25">
      <c r="A29" s="293" t="s">
        <v>148</v>
      </c>
      <c r="B29" s="216" t="s">
        <v>113</v>
      </c>
      <c r="C29" s="146">
        <v>892.48053869678483</v>
      </c>
      <c r="D29" s="147">
        <v>151.351122909254</v>
      </c>
      <c r="E29" s="148">
        <v>151.351122909254</v>
      </c>
      <c r="F29" s="148">
        <v>0</v>
      </c>
      <c r="G29" s="148">
        <v>0</v>
      </c>
      <c r="H29" s="147">
        <v>0</v>
      </c>
      <c r="I29" s="147">
        <v>466.58939299718423</v>
      </c>
      <c r="J29" s="148">
        <v>290.28290698007061</v>
      </c>
      <c r="K29" s="148">
        <v>0</v>
      </c>
      <c r="L29" s="148">
        <v>5.0536413345681153</v>
      </c>
      <c r="M29" s="148">
        <v>26.286951085319394</v>
      </c>
      <c r="N29" s="148">
        <v>31.559054148139982</v>
      </c>
      <c r="O29" s="148">
        <v>9.2157582315216383E-2</v>
      </c>
      <c r="P29" s="148">
        <v>100.55825025368395</v>
      </c>
      <c r="Q29" s="148">
        <v>3.2321458233795317</v>
      </c>
      <c r="R29" s="148">
        <v>5.0275968004355551</v>
      </c>
      <c r="S29" s="148">
        <v>0</v>
      </c>
      <c r="T29" s="148">
        <v>0</v>
      </c>
      <c r="U29" s="148">
        <v>0</v>
      </c>
      <c r="V29" s="148">
        <v>0</v>
      </c>
      <c r="W29" s="148">
        <v>0</v>
      </c>
      <c r="X29" s="148">
        <v>0</v>
      </c>
      <c r="Y29" s="148">
        <v>0</v>
      </c>
      <c r="Z29" s="148">
        <v>0</v>
      </c>
      <c r="AA29" s="148">
        <v>4.4966889892718083</v>
      </c>
      <c r="AB29" s="148">
        <v>0</v>
      </c>
      <c r="AC29" s="147">
        <v>0</v>
      </c>
      <c r="AD29" s="147">
        <v>136.893108975378</v>
      </c>
      <c r="AE29" s="148">
        <v>2.2700513092053478E-2</v>
      </c>
      <c r="AF29" s="148">
        <v>136.87040846228595</v>
      </c>
      <c r="AG29" s="147">
        <v>83.581918595644993</v>
      </c>
      <c r="AH29" s="147">
        <v>5.8036630643890845</v>
      </c>
      <c r="AI29" s="148">
        <v>0.77922642952002708</v>
      </c>
      <c r="AJ29" s="148">
        <v>1.3242276404606588</v>
      </c>
      <c r="AK29" s="148">
        <v>3.7002089944083982</v>
      </c>
      <c r="AL29" s="147">
        <v>1.651066277459742E-2</v>
      </c>
      <c r="AM29" s="148">
        <v>1.3563911258942175E-2</v>
      </c>
      <c r="AN29" s="148">
        <v>1.7354432754034037E-4</v>
      </c>
      <c r="AO29" s="148">
        <v>2.6135522436291412E-5</v>
      </c>
      <c r="AP29" s="148">
        <v>8.0744897977685676E-4</v>
      </c>
      <c r="AQ29" s="148">
        <v>1.9396226859017562E-3</v>
      </c>
      <c r="AR29" s="147">
        <v>2.0469390287704199</v>
      </c>
      <c r="AS29" s="147">
        <v>3.6464396404774102</v>
      </c>
      <c r="AT29" s="148">
        <v>0.68888463123604338</v>
      </c>
      <c r="AU29" s="148">
        <v>2.7765083190037627E-2</v>
      </c>
      <c r="AV29" s="148">
        <v>1.5206291479691531E-3</v>
      </c>
      <c r="AW29" s="148">
        <v>2.9282692969033599</v>
      </c>
      <c r="AX29" s="147">
        <v>4.9727022915669483</v>
      </c>
      <c r="AY29" s="148">
        <v>2.4871368203309636</v>
      </c>
      <c r="AZ29" s="148">
        <v>0.72903933927040332</v>
      </c>
      <c r="BA29" s="148">
        <v>1.7565261319655816</v>
      </c>
      <c r="BB29" s="147">
        <v>0.99773756994299456</v>
      </c>
      <c r="BC29" s="148">
        <v>0</v>
      </c>
      <c r="BD29" s="147">
        <v>23.451266436000303</v>
      </c>
      <c r="BE29" s="148">
        <v>18.563545983161017</v>
      </c>
      <c r="BF29" s="148">
        <v>2.9591474202167416</v>
      </c>
      <c r="BG29" s="148">
        <v>9.9328122195925364E-2</v>
      </c>
      <c r="BH29" s="148">
        <v>1.0590850275609205</v>
      </c>
      <c r="BI29" s="148">
        <v>0.77015988286569692</v>
      </c>
      <c r="BJ29" s="147">
        <v>10.725522676573846</v>
      </c>
      <c r="BK29" s="148">
        <v>0.64370102014124431</v>
      </c>
      <c r="BL29" s="148">
        <v>10.081403096516519</v>
      </c>
      <c r="BM29" s="148">
        <v>5.0929365319397549E-5</v>
      </c>
      <c r="BN29" s="148">
        <v>3.6763055076288287E-4</v>
      </c>
      <c r="BO29" s="147">
        <v>6.1034910663139447E-3</v>
      </c>
      <c r="BP29" s="147">
        <v>1.7238447644147947</v>
      </c>
      <c r="BQ29" s="147">
        <v>0.27999813950283925</v>
      </c>
      <c r="BR29" s="148">
        <v>0.11725374062022635</v>
      </c>
      <c r="BS29" s="148">
        <v>0.16274439888261291</v>
      </c>
      <c r="BT29" s="147">
        <v>0.19135739855255482</v>
      </c>
      <c r="BU29" s="148">
        <v>0.10822897220715552</v>
      </c>
      <c r="BV29" s="148">
        <v>8.3128426345399298E-2</v>
      </c>
      <c r="BW29" s="147">
        <v>0.20291005529129563</v>
      </c>
      <c r="BX29" s="148">
        <v>2.569067450673945E-4</v>
      </c>
      <c r="BY29" s="148">
        <v>0.20123005059341406</v>
      </c>
      <c r="BZ29" s="148">
        <v>1.4230979528141847E-3</v>
      </c>
      <c r="CA29" s="147">
        <v>0</v>
      </c>
      <c r="CB29" s="147">
        <v>0</v>
      </c>
      <c r="CC29" s="158">
        <v>0</v>
      </c>
      <c r="CD29" s="148">
        <v>0</v>
      </c>
      <c r="CE29" s="148">
        <v>0</v>
      </c>
      <c r="CF29" s="148">
        <v>0</v>
      </c>
      <c r="CG29" s="153">
        <v>-716.25714370848345</v>
      </c>
      <c r="CH29" s="153">
        <v>0</v>
      </c>
      <c r="CI29" s="153">
        <v>0</v>
      </c>
      <c r="CJ29" s="149"/>
      <c r="CK29" s="151">
        <v>176.22339498830138</v>
      </c>
      <c r="CL29" s="144"/>
    </row>
    <row r="30" spans="1:90" s="157" customFormat="1" ht="26.25" customHeight="1" x14ac:dyDescent="0.25">
      <c r="A30" s="293" t="s">
        <v>149</v>
      </c>
      <c r="B30" s="216" t="s">
        <v>114</v>
      </c>
      <c r="C30" s="146">
        <v>265073.29108803795</v>
      </c>
      <c r="D30" s="147">
        <v>4268.2079714201782</v>
      </c>
      <c r="E30" s="148">
        <v>4021.3178691705216</v>
      </c>
      <c r="F30" s="148">
        <v>201.74304230565124</v>
      </c>
      <c r="G30" s="148">
        <v>45.147059944005719</v>
      </c>
      <c r="H30" s="147">
        <v>1520.1456541591328</v>
      </c>
      <c r="I30" s="147">
        <v>136512.46503849747</v>
      </c>
      <c r="J30" s="148">
        <v>17828.28324902715</v>
      </c>
      <c r="K30" s="148">
        <v>4613.3976349438835</v>
      </c>
      <c r="L30" s="148">
        <v>730.37366581428853</v>
      </c>
      <c r="M30" s="148">
        <v>5518.9505701879852</v>
      </c>
      <c r="N30" s="148">
        <v>4654.9594707098404</v>
      </c>
      <c r="O30" s="148">
        <v>5300.9445419580979</v>
      </c>
      <c r="P30" s="148">
        <v>42126.355865077232</v>
      </c>
      <c r="Q30" s="148">
        <v>2426.5573862564461</v>
      </c>
      <c r="R30" s="148">
        <v>1399.279594210278</v>
      </c>
      <c r="S30" s="148">
        <v>9792.0836319080681</v>
      </c>
      <c r="T30" s="148">
        <v>28608.821120039811</v>
      </c>
      <c r="U30" s="148">
        <v>3376.4121790425479</v>
      </c>
      <c r="V30" s="148">
        <v>1304.262205144063</v>
      </c>
      <c r="W30" s="148">
        <v>1181.4672392685129</v>
      </c>
      <c r="X30" s="148">
        <v>2749.7778378401158</v>
      </c>
      <c r="Y30" s="148">
        <v>2564.8644385851412</v>
      </c>
      <c r="Z30" s="148">
        <v>452.06007880600532</v>
      </c>
      <c r="AA30" s="148">
        <v>1403.130444440224</v>
      </c>
      <c r="AB30" s="148">
        <v>480.48388523773662</v>
      </c>
      <c r="AC30" s="147">
        <v>24419.378526133849</v>
      </c>
      <c r="AD30" s="147">
        <v>5543.8723258358805</v>
      </c>
      <c r="AE30" s="148">
        <v>1617.4851345362051</v>
      </c>
      <c r="AF30" s="148">
        <v>3926.3871912996756</v>
      </c>
      <c r="AG30" s="147">
        <v>12079.3810589759</v>
      </c>
      <c r="AH30" s="147">
        <v>23775.198969241923</v>
      </c>
      <c r="AI30" s="148">
        <v>2071.1141899668773</v>
      </c>
      <c r="AJ30" s="148">
        <v>9151.2548014263375</v>
      </c>
      <c r="AK30" s="148">
        <v>12552.829977848709</v>
      </c>
      <c r="AL30" s="147">
        <v>12829.247522621707</v>
      </c>
      <c r="AM30" s="148">
        <v>6987.0654079327396</v>
      </c>
      <c r="AN30" s="148">
        <v>12.534845018999947</v>
      </c>
      <c r="AO30" s="148">
        <v>12.353986788898746</v>
      </c>
      <c r="AP30" s="148">
        <v>4281.4661610308331</v>
      </c>
      <c r="AQ30" s="148">
        <v>1535.8271218502343</v>
      </c>
      <c r="AR30" s="147">
        <v>5755.726293822313</v>
      </c>
      <c r="AS30" s="147">
        <v>2924.2080507070295</v>
      </c>
      <c r="AT30" s="148">
        <v>611.76896242945554</v>
      </c>
      <c r="AU30" s="148">
        <v>511.49845244066944</v>
      </c>
      <c r="AV30" s="148">
        <v>973.58068976119591</v>
      </c>
      <c r="AW30" s="148">
        <v>827.35994607570842</v>
      </c>
      <c r="AX30" s="147">
        <v>2361.5378785413827</v>
      </c>
      <c r="AY30" s="148">
        <v>1332.9831915818004</v>
      </c>
      <c r="AZ30" s="148">
        <v>478.90877013425217</v>
      </c>
      <c r="BA30" s="148">
        <v>549.64591682533023</v>
      </c>
      <c r="BB30" s="147">
        <v>447.50736747494722</v>
      </c>
      <c r="BC30" s="148">
        <v>0</v>
      </c>
      <c r="BD30" s="147">
        <v>7340.3354033404066</v>
      </c>
      <c r="BE30" s="148">
        <v>4962.3659204494088</v>
      </c>
      <c r="BF30" s="148">
        <v>689.01550895351443</v>
      </c>
      <c r="BG30" s="148">
        <v>1123.9113989009165</v>
      </c>
      <c r="BH30" s="148">
        <v>351.49353991266292</v>
      </c>
      <c r="BI30" s="148">
        <v>213.54903512390428</v>
      </c>
      <c r="BJ30" s="147">
        <v>3234.0496567462455</v>
      </c>
      <c r="BK30" s="148">
        <v>137.07056271787258</v>
      </c>
      <c r="BL30" s="148">
        <v>2009.7252621774933</v>
      </c>
      <c r="BM30" s="148">
        <v>442.45814849997549</v>
      </c>
      <c r="BN30" s="148">
        <v>644.79568335090426</v>
      </c>
      <c r="BO30" s="147">
        <v>9121.3747129333078</v>
      </c>
      <c r="BP30" s="147">
        <v>3462.9600186643306</v>
      </c>
      <c r="BQ30" s="147">
        <v>5600.1071953769606</v>
      </c>
      <c r="BR30" s="148">
        <v>3919.6345773784697</v>
      </c>
      <c r="BS30" s="148">
        <v>1680.4726179984909</v>
      </c>
      <c r="BT30" s="147">
        <v>2137.8326795980684</v>
      </c>
      <c r="BU30" s="148">
        <v>1198.059890326901</v>
      </c>
      <c r="BV30" s="148">
        <v>939.77278927116731</v>
      </c>
      <c r="BW30" s="147">
        <v>1438.4709930122244</v>
      </c>
      <c r="BX30" s="148">
        <v>356.99450457074715</v>
      </c>
      <c r="BY30" s="148">
        <v>392.47529988903568</v>
      </c>
      <c r="BZ30" s="148">
        <v>689.0011885524417</v>
      </c>
      <c r="CA30" s="147">
        <v>301.28377093463951</v>
      </c>
      <c r="CB30" s="147">
        <v>0</v>
      </c>
      <c r="CC30" s="158">
        <v>70251.438177420583</v>
      </c>
      <c r="CD30" s="148">
        <v>12050.73153342435</v>
      </c>
      <c r="CE30" s="148">
        <v>2.5092000000000001E-3</v>
      </c>
      <c r="CF30" s="148">
        <v>58200.704134796237</v>
      </c>
      <c r="CG30" s="153">
        <v>-1249.7541111255996</v>
      </c>
      <c r="CH30" s="153">
        <v>26.248039752448676</v>
      </c>
      <c r="CI30" s="153">
        <v>23619.599999999999</v>
      </c>
      <c r="CJ30" s="149"/>
      <c r="CK30" s="151">
        <v>357720.82319408539</v>
      </c>
      <c r="CL30" s="144"/>
    </row>
    <row r="31" spans="1:90" s="157" customFormat="1" ht="26.25" customHeight="1" x14ac:dyDescent="0.25">
      <c r="A31" s="293" t="s">
        <v>150</v>
      </c>
      <c r="B31" s="216" t="s">
        <v>115</v>
      </c>
      <c r="C31" s="146">
        <v>34944.392704599006</v>
      </c>
      <c r="D31" s="147">
        <v>163.81434220167532</v>
      </c>
      <c r="E31" s="148">
        <v>163.81434220167532</v>
      </c>
      <c r="F31" s="148">
        <v>0</v>
      </c>
      <c r="G31" s="148">
        <v>0</v>
      </c>
      <c r="H31" s="147">
        <v>0</v>
      </c>
      <c r="I31" s="147">
        <v>31913.289878129344</v>
      </c>
      <c r="J31" s="148">
        <v>2107.6892596099869</v>
      </c>
      <c r="K31" s="148">
        <v>29.674681145362534</v>
      </c>
      <c r="L31" s="148">
        <v>41.172636611343918</v>
      </c>
      <c r="M31" s="148">
        <v>1993.6473592505595</v>
      </c>
      <c r="N31" s="148">
        <v>926.03633190238509</v>
      </c>
      <c r="O31" s="148">
        <v>6598.9138191413767</v>
      </c>
      <c r="P31" s="148">
        <v>17553.316374094975</v>
      </c>
      <c r="Q31" s="148">
        <v>492.75341191914845</v>
      </c>
      <c r="R31" s="148">
        <v>40.960448593128866</v>
      </c>
      <c r="S31" s="148">
        <v>0</v>
      </c>
      <c r="T31" s="148">
        <v>2079.8694586853903</v>
      </c>
      <c r="U31" s="148">
        <v>0.17422698624904509</v>
      </c>
      <c r="V31" s="148">
        <v>0</v>
      </c>
      <c r="W31" s="148">
        <v>0</v>
      </c>
      <c r="X31" s="148">
        <v>0.12074961802902981</v>
      </c>
      <c r="Y31" s="148">
        <v>3.4544830936655151</v>
      </c>
      <c r="Z31" s="148">
        <v>6.5390876274012122</v>
      </c>
      <c r="AA31" s="148">
        <v>36.635077452591254</v>
      </c>
      <c r="AB31" s="148">
        <v>2.3324723977513355</v>
      </c>
      <c r="AC31" s="147">
        <v>801.90342104210538</v>
      </c>
      <c r="AD31" s="147">
        <v>15.889942032946779</v>
      </c>
      <c r="AE31" s="148">
        <v>1.8579751364050128</v>
      </c>
      <c r="AF31" s="148">
        <v>14.031966896541766</v>
      </c>
      <c r="AG31" s="147">
        <v>680.95215584022299</v>
      </c>
      <c r="AH31" s="147">
        <v>386.80401846656315</v>
      </c>
      <c r="AI31" s="148">
        <v>41.68547141626464</v>
      </c>
      <c r="AJ31" s="148">
        <v>161.08609191681239</v>
      </c>
      <c r="AK31" s="148">
        <v>184.03245513348611</v>
      </c>
      <c r="AL31" s="147">
        <v>36.483070613815023</v>
      </c>
      <c r="AM31" s="148">
        <v>0.48495628773002336</v>
      </c>
      <c r="AN31" s="148">
        <v>6.2048041478509584E-3</v>
      </c>
      <c r="AO31" s="148">
        <v>9.3443444863536263E-4</v>
      </c>
      <c r="AP31" s="148">
        <v>33.79283656312171</v>
      </c>
      <c r="AQ31" s="148">
        <v>2.1981385243668066</v>
      </c>
      <c r="AR31" s="147">
        <v>127.55144804675164</v>
      </c>
      <c r="AS31" s="147">
        <v>13.032483978297122</v>
      </c>
      <c r="AT31" s="148">
        <v>1.7221214681941761</v>
      </c>
      <c r="AU31" s="148">
        <v>3.193248240454472</v>
      </c>
      <c r="AV31" s="148">
        <v>0.85946742703641288</v>
      </c>
      <c r="AW31" s="148">
        <v>7.2576468426120613</v>
      </c>
      <c r="AX31" s="147">
        <v>25.657620931651923</v>
      </c>
      <c r="AY31" s="148">
        <v>14.617051479366337</v>
      </c>
      <c r="AZ31" s="148">
        <v>5.1414169546101407</v>
      </c>
      <c r="BA31" s="148">
        <v>5.8991524976754457</v>
      </c>
      <c r="BB31" s="147">
        <v>3.5412910971038336</v>
      </c>
      <c r="BC31" s="148">
        <v>0</v>
      </c>
      <c r="BD31" s="147">
        <v>80.248437421593437</v>
      </c>
      <c r="BE31" s="148">
        <v>57.679413029118002</v>
      </c>
      <c r="BF31" s="148">
        <v>8.8324798130314566</v>
      </c>
      <c r="BG31" s="148">
        <v>7.1111643175116086</v>
      </c>
      <c r="BH31" s="148">
        <v>4.2989858705889299</v>
      </c>
      <c r="BI31" s="148">
        <v>2.326394391343428</v>
      </c>
      <c r="BJ31" s="147">
        <v>39.950161364441072</v>
      </c>
      <c r="BK31" s="148">
        <v>1.8910832149053829</v>
      </c>
      <c r="BL31" s="148">
        <v>28.698887565439453</v>
      </c>
      <c r="BM31" s="148">
        <v>3.772237795006617</v>
      </c>
      <c r="BN31" s="148">
        <v>5.5879527890896217</v>
      </c>
      <c r="BO31" s="147">
        <v>130.87876268075379</v>
      </c>
      <c r="BP31" s="147">
        <v>247.00559848781432</v>
      </c>
      <c r="BQ31" s="147">
        <v>220.61411498613987</v>
      </c>
      <c r="BR31" s="148">
        <v>129.34987432426848</v>
      </c>
      <c r="BS31" s="148">
        <v>91.264240661871384</v>
      </c>
      <c r="BT31" s="147">
        <v>18.307776386827847</v>
      </c>
      <c r="BU31" s="148">
        <v>9.6978450072396729</v>
      </c>
      <c r="BV31" s="148">
        <v>8.6099313795881756</v>
      </c>
      <c r="BW31" s="147">
        <v>32.747474656760808</v>
      </c>
      <c r="BX31" s="148">
        <v>3.866912445348377</v>
      </c>
      <c r="BY31" s="148">
        <v>10.800691435085229</v>
      </c>
      <c r="BZ31" s="148">
        <v>18.079870776327201</v>
      </c>
      <c r="CA31" s="147">
        <v>5.720706234180307</v>
      </c>
      <c r="CB31" s="147">
        <v>0</v>
      </c>
      <c r="CC31" s="158">
        <v>1956.0138339148277</v>
      </c>
      <c r="CD31" s="160">
        <v>1795.2918339148277</v>
      </c>
      <c r="CE31" s="160">
        <v>0</v>
      </c>
      <c r="CF31" s="160">
        <v>160.72199999999992</v>
      </c>
      <c r="CG31" s="161">
        <v>0</v>
      </c>
      <c r="CH31" s="161">
        <v>3.5999996725877281E-6</v>
      </c>
      <c r="CI31" s="161">
        <v>0</v>
      </c>
      <c r="CJ31" s="149"/>
      <c r="CK31" s="151">
        <v>36900.406542113829</v>
      </c>
      <c r="CL31" s="144"/>
    </row>
    <row r="32" spans="1:90" s="157" customFormat="1" ht="26.25" customHeight="1" x14ac:dyDescent="0.25">
      <c r="A32" s="291" t="s">
        <v>151</v>
      </c>
      <c r="B32" s="212" t="s">
        <v>116</v>
      </c>
      <c r="C32" s="154">
        <v>9510.9740185436403</v>
      </c>
      <c r="D32" s="154">
        <v>0</v>
      </c>
      <c r="E32" s="154">
        <v>0</v>
      </c>
      <c r="F32" s="154">
        <v>0</v>
      </c>
      <c r="G32" s="154">
        <v>0</v>
      </c>
      <c r="H32" s="154">
        <v>949.93254382714883</v>
      </c>
      <c r="I32" s="154">
        <v>7744.8046578466892</v>
      </c>
      <c r="J32" s="154">
        <v>205.31100000000001</v>
      </c>
      <c r="K32" s="154">
        <v>0</v>
      </c>
      <c r="L32" s="154">
        <v>0</v>
      </c>
      <c r="M32" s="154">
        <v>89.893027000000004</v>
      </c>
      <c r="N32" s="154">
        <v>0</v>
      </c>
      <c r="O32" s="154">
        <v>1764.1779858738382</v>
      </c>
      <c r="P32" s="154">
        <v>341.03298172020726</v>
      </c>
      <c r="Q32" s="154">
        <v>44.906298279792736</v>
      </c>
      <c r="R32" s="154">
        <v>0</v>
      </c>
      <c r="S32" s="154">
        <v>5299.4683649728522</v>
      </c>
      <c r="T32" s="154">
        <v>0</v>
      </c>
      <c r="U32" s="154">
        <v>8.4303380443086322E-3</v>
      </c>
      <c r="V32" s="154">
        <v>0</v>
      </c>
      <c r="W32" s="154">
        <v>0</v>
      </c>
      <c r="X32" s="154">
        <v>5.8427234530175707E-3</v>
      </c>
      <c r="Y32" s="154">
        <v>0</v>
      </c>
      <c r="Z32" s="154">
        <v>0</v>
      </c>
      <c r="AA32" s="154">
        <v>0</v>
      </c>
      <c r="AB32" s="154">
        <v>7.269385026737969E-4</v>
      </c>
      <c r="AC32" s="154">
        <v>0</v>
      </c>
      <c r="AD32" s="154">
        <v>816.23681686980365</v>
      </c>
      <c r="AE32" s="154">
        <v>0</v>
      </c>
      <c r="AF32" s="154">
        <v>816.23681686980365</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287664.57069158944</v>
      </c>
      <c r="CH32" s="154">
        <v>406.96728953486127</v>
      </c>
      <c r="CI32" s="154">
        <v>0</v>
      </c>
      <c r="CJ32" s="154">
        <v>1764427.4612984145</v>
      </c>
      <c r="CK32" s="154">
        <v>2062009.9732980826</v>
      </c>
      <c r="CL32" s="144"/>
    </row>
    <row r="33" spans="1:90" s="157" customFormat="1" ht="26.25" customHeight="1" x14ac:dyDescent="0.25">
      <c r="A33" s="294" t="s">
        <v>152</v>
      </c>
      <c r="B33" s="217" t="s">
        <v>117</v>
      </c>
      <c r="C33" s="146">
        <v>205.31100000000001</v>
      </c>
      <c r="D33" s="147">
        <v>0</v>
      </c>
      <c r="E33" s="148">
        <v>0</v>
      </c>
      <c r="F33" s="148">
        <v>0</v>
      </c>
      <c r="G33" s="148">
        <v>0</v>
      </c>
      <c r="H33" s="147">
        <v>0</v>
      </c>
      <c r="I33" s="147">
        <v>205.31100000000001</v>
      </c>
      <c r="J33" s="148">
        <v>205.31100000000001</v>
      </c>
      <c r="K33" s="148">
        <v>0</v>
      </c>
      <c r="L33" s="148">
        <v>0</v>
      </c>
      <c r="M33" s="148">
        <v>0</v>
      </c>
      <c r="N33" s="148">
        <v>0</v>
      </c>
      <c r="O33" s="148">
        <v>0</v>
      </c>
      <c r="P33" s="148">
        <v>0</v>
      </c>
      <c r="Q33" s="148">
        <v>0</v>
      </c>
      <c r="R33" s="148">
        <v>0</v>
      </c>
      <c r="S33" s="148">
        <v>0</v>
      </c>
      <c r="T33" s="148">
        <v>0</v>
      </c>
      <c r="U33" s="148">
        <v>0</v>
      </c>
      <c r="V33" s="148">
        <v>0</v>
      </c>
      <c r="W33" s="148">
        <v>0</v>
      </c>
      <c r="X33" s="148">
        <v>0</v>
      </c>
      <c r="Y33" s="148">
        <v>0</v>
      </c>
      <c r="Z33" s="148">
        <v>0</v>
      </c>
      <c r="AA33" s="148">
        <v>0</v>
      </c>
      <c r="AB33" s="148">
        <v>0</v>
      </c>
      <c r="AC33" s="147">
        <v>0</v>
      </c>
      <c r="AD33" s="147">
        <v>0</v>
      </c>
      <c r="AE33" s="148">
        <v>0</v>
      </c>
      <c r="AF33" s="148">
        <v>0</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205.31100000000001</v>
      </c>
      <c r="CL33" s="144"/>
    </row>
    <row r="34" spans="1:90" s="157" customFormat="1" ht="26.25" customHeight="1" x14ac:dyDescent="0.25">
      <c r="A34" s="295" t="s">
        <v>153</v>
      </c>
      <c r="B34" s="213" t="s">
        <v>118</v>
      </c>
      <c r="C34" s="146">
        <v>9305.6630185436406</v>
      </c>
      <c r="D34" s="147">
        <v>0</v>
      </c>
      <c r="E34" s="148">
        <v>0</v>
      </c>
      <c r="F34" s="148">
        <v>0</v>
      </c>
      <c r="G34" s="148">
        <v>0</v>
      </c>
      <c r="H34" s="147">
        <v>949.93254382714883</v>
      </c>
      <c r="I34" s="147">
        <v>7539.4936578466895</v>
      </c>
      <c r="J34" s="148">
        <v>0</v>
      </c>
      <c r="K34" s="148">
        <v>0</v>
      </c>
      <c r="L34" s="148">
        <v>0</v>
      </c>
      <c r="M34" s="148">
        <v>89.893027000000004</v>
      </c>
      <c r="N34" s="148">
        <v>0</v>
      </c>
      <c r="O34" s="148">
        <v>1764.1779858738382</v>
      </c>
      <c r="P34" s="148">
        <v>341.03298172020726</v>
      </c>
      <c r="Q34" s="148">
        <v>44.906298279792736</v>
      </c>
      <c r="R34" s="148">
        <v>0</v>
      </c>
      <c r="S34" s="148">
        <v>5299.4683649728522</v>
      </c>
      <c r="T34" s="148">
        <v>0</v>
      </c>
      <c r="U34" s="148">
        <v>8.4303380443086322E-3</v>
      </c>
      <c r="V34" s="148">
        <v>0</v>
      </c>
      <c r="W34" s="148">
        <v>0</v>
      </c>
      <c r="X34" s="148">
        <v>5.8427234530175707E-3</v>
      </c>
      <c r="Y34" s="148">
        <v>0</v>
      </c>
      <c r="Z34" s="148">
        <v>0</v>
      </c>
      <c r="AA34" s="148">
        <v>0</v>
      </c>
      <c r="AB34" s="148">
        <v>7.269385026737969E-4</v>
      </c>
      <c r="AC34" s="147">
        <v>0</v>
      </c>
      <c r="AD34" s="147">
        <v>816.23681686980365</v>
      </c>
      <c r="AE34" s="148">
        <v>0</v>
      </c>
      <c r="AF34" s="148">
        <v>816.23681686980365</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406.96728953486127</v>
      </c>
      <c r="CI34" s="153">
        <v>0</v>
      </c>
      <c r="CJ34" s="149"/>
      <c r="CK34" s="151">
        <v>9712.6303080785019</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1764427.4612984145</v>
      </c>
      <c r="CK35" s="151">
        <v>1764427.4612984145</v>
      </c>
      <c r="CL35" s="144"/>
    </row>
    <row r="36" spans="1:90" s="157" customFormat="1" ht="26.25" customHeight="1" x14ac:dyDescent="0.25">
      <c r="A36" s="296" t="s">
        <v>155</v>
      </c>
      <c r="B36" s="218" t="s">
        <v>120</v>
      </c>
      <c r="C36" s="167">
        <v>0</v>
      </c>
      <c r="D36" s="165"/>
      <c r="E36" s="166"/>
      <c r="F36" s="166"/>
      <c r="G36" s="166"/>
      <c r="H36" s="165"/>
      <c r="I36" s="165"/>
      <c r="J36" s="166"/>
      <c r="K36" s="166"/>
      <c r="L36" s="166"/>
      <c r="M36" s="166"/>
      <c r="N36" s="166"/>
      <c r="O36" s="166"/>
      <c r="P36" s="166"/>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287664.57069158944</v>
      </c>
      <c r="CH36" s="170">
        <v>0</v>
      </c>
      <c r="CI36" s="149"/>
      <c r="CJ36" s="149"/>
      <c r="CK36" s="171">
        <v>287664.57069158944</v>
      </c>
      <c r="CL36" s="144"/>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1543276.3170310601</v>
      </c>
      <c r="D38" s="177">
        <v>31024.463636400265</v>
      </c>
      <c r="E38" s="177">
        <v>24124.152171012567</v>
      </c>
      <c r="F38" s="177">
        <v>3992.2541129977294</v>
      </c>
      <c r="G38" s="177">
        <v>2908.0573523899661</v>
      </c>
      <c r="H38" s="177">
        <v>12012.92648269498</v>
      </c>
      <c r="I38" s="177">
        <v>974751.39655127923</v>
      </c>
      <c r="J38" s="177">
        <v>56837.992409288221</v>
      </c>
      <c r="K38" s="177">
        <v>9897.6805958514342</v>
      </c>
      <c r="L38" s="177">
        <v>2422.4360818044224</v>
      </c>
      <c r="M38" s="177">
        <v>18348.671707325673</v>
      </c>
      <c r="N38" s="177">
        <v>10660.648725771269</v>
      </c>
      <c r="O38" s="177">
        <v>87545.591484367775</v>
      </c>
      <c r="P38" s="177">
        <v>464161.83135921328</v>
      </c>
      <c r="Q38" s="177">
        <v>7258.6740699290058</v>
      </c>
      <c r="R38" s="177">
        <v>3949.7895302966208</v>
      </c>
      <c r="S38" s="177">
        <v>79496.048650192766</v>
      </c>
      <c r="T38" s="177">
        <v>202046.0359446801</v>
      </c>
      <c r="U38" s="177">
        <v>7867.2685203559422</v>
      </c>
      <c r="V38" s="177">
        <v>2686.5089504851999</v>
      </c>
      <c r="W38" s="177">
        <v>2513.2413067561301</v>
      </c>
      <c r="X38" s="177">
        <v>6020.3706918026437</v>
      </c>
      <c r="Y38" s="177">
        <v>5072.5644465329906</v>
      </c>
      <c r="Z38" s="177">
        <v>1082.1134318953577</v>
      </c>
      <c r="AA38" s="177">
        <v>5511.9789728555115</v>
      </c>
      <c r="AB38" s="177">
        <v>1371.9496718748267</v>
      </c>
      <c r="AC38" s="177">
        <v>26580.655075147235</v>
      </c>
      <c r="AD38" s="177">
        <v>10444.112493271279</v>
      </c>
      <c r="AE38" s="177">
        <v>1928.9328895673887</v>
      </c>
      <c r="AF38" s="177">
        <v>8515.1796037038912</v>
      </c>
      <c r="AG38" s="177">
        <v>56271.636704467062</v>
      </c>
      <c r="AH38" s="177">
        <v>64950.429881272765</v>
      </c>
      <c r="AI38" s="177">
        <v>10277.926629407932</v>
      </c>
      <c r="AJ38" s="177">
        <v>31135.111681566323</v>
      </c>
      <c r="AK38" s="177">
        <v>23537.391570298489</v>
      </c>
      <c r="AL38" s="177">
        <v>209916.82328462022</v>
      </c>
      <c r="AM38" s="177">
        <v>91772.249285779442</v>
      </c>
      <c r="AN38" s="177">
        <v>41952.157116753137</v>
      </c>
      <c r="AO38" s="177">
        <v>53610.489312072539</v>
      </c>
      <c r="AP38" s="177">
        <v>19018.878455427825</v>
      </c>
      <c r="AQ38" s="177">
        <v>3563.0491145873243</v>
      </c>
      <c r="AR38" s="177">
        <v>14484.782593528578</v>
      </c>
      <c r="AS38" s="177">
        <v>7790.7626453609591</v>
      </c>
      <c r="AT38" s="177">
        <v>2579.8785141412209</v>
      </c>
      <c r="AU38" s="177">
        <v>1234.3029040566007</v>
      </c>
      <c r="AV38" s="177">
        <v>1533.4355695969075</v>
      </c>
      <c r="AW38" s="177">
        <v>2443.1456575662291</v>
      </c>
      <c r="AX38" s="177">
        <v>6199.1214245718438</v>
      </c>
      <c r="AY38" s="177">
        <v>3034.6586465342048</v>
      </c>
      <c r="AZ38" s="177">
        <v>1340.9593301032503</v>
      </c>
      <c r="BA38" s="177">
        <v>1823.5034479343888</v>
      </c>
      <c r="BB38" s="177">
        <v>2339.4689270535628</v>
      </c>
      <c r="BC38" s="177">
        <v>0</v>
      </c>
      <c r="BD38" s="177">
        <v>21475.499688465748</v>
      </c>
      <c r="BE38" s="177">
        <v>14889.537712508405</v>
      </c>
      <c r="BF38" s="177">
        <v>2541.3804924411434</v>
      </c>
      <c r="BG38" s="177">
        <v>2330.5907535659917</v>
      </c>
      <c r="BH38" s="177">
        <v>925.26222918777762</v>
      </c>
      <c r="BI38" s="177">
        <v>788.72850076243162</v>
      </c>
      <c r="BJ38" s="177">
        <v>17123.572726906645</v>
      </c>
      <c r="BK38" s="177">
        <v>6536.9237229189275</v>
      </c>
      <c r="BL38" s="177">
        <v>4781.1233717711139</v>
      </c>
      <c r="BM38" s="177">
        <v>780.2440715646095</v>
      </c>
      <c r="BN38" s="177">
        <v>5025.2815606519889</v>
      </c>
      <c r="BO38" s="177">
        <v>33131.658450482326</v>
      </c>
      <c r="BP38" s="177">
        <v>19263.202958526948</v>
      </c>
      <c r="BQ38" s="177">
        <v>20516.131518316404</v>
      </c>
      <c r="BR38" s="177">
        <v>13154.11093654658</v>
      </c>
      <c r="BS38" s="177">
        <v>7362.0205817698197</v>
      </c>
      <c r="BT38" s="177">
        <v>6145.3458485121546</v>
      </c>
      <c r="BU38" s="177">
        <v>3289.6795816499648</v>
      </c>
      <c r="BV38" s="177">
        <v>2855.6662668621898</v>
      </c>
      <c r="BW38" s="177">
        <v>7939.6375945516256</v>
      </c>
      <c r="BX38" s="177">
        <v>1788.8168678077225</v>
      </c>
      <c r="BY38" s="177">
        <v>1388.147642964419</v>
      </c>
      <c r="BZ38" s="177">
        <v>4762.6730837794839</v>
      </c>
      <c r="CA38" s="177">
        <v>914.68854563011837</v>
      </c>
      <c r="CB38" s="177">
        <v>0</v>
      </c>
      <c r="CC38" s="177">
        <v>508815.7149589436</v>
      </c>
      <c r="CD38" s="177">
        <v>268006.24263245059</v>
      </c>
      <c r="CE38" s="177">
        <v>122309.05123965151</v>
      </c>
      <c r="CF38" s="177">
        <v>118500.42108684144</v>
      </c>
      <c r="CG38" s="177">
        <v>249601.72514442899</v>
      </c>
      <c r="CH38" s="177">
        <v>48.779590152529977</v>
      </c>
      <c r="CI38" s="177">
        <v>1572511.6680000001</v>
      </c>
      <c r="CJ38" s="177">
        <v>1764427.4612984145</v>
      </c>
      <c r="CK38" s="177">
        <v>5638681.6660230011</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7" priority="1" stopIfTrue="1" operator="containsText" text="Supply &lt; Use">
      <formula>NOT(ISERROR(SEARCH("Supply &lt; Use",C3)))</formula>
    </cfRule>
    <cfRule type="containsText" dxfId="6"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AA940F1C-1FEE-4B54-8E6E-6C28F1D5B1A3}">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J32 C11:CF34 D10 E9 F8 G7 H6" xr:uid="{4BE8E467-D122-458B-920F-82AD2FA22A29}">
      <formula1>OR(AND(ISNUMBER(C6),C6&gt;=0),C6=":")</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60E2-F33E-4518-A351-F8D09A624C12}">
  <sheetPr codeName="TAB_C">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7109375" style="43" customWidth="1"/>
    <col min="49" max="78" width="14.85546875" style="43" customWidth="1"/>
    <col min="79" max="79" width="16.28515625" style="43" customWidth="1"/>
    <col min="80" max="84" width="14.85546875" style="43" customWidth="1"/>
    <col min="85" max="87" width="15.42578125" style="43" customWidth="1"/>
    <col min="88" max="89" width="14.85546875" style="43" customWidth="1"/>
    <col min="90" max="90" width="16.140625" style="45" customWidth="1"/>
    <col min="91" max="16384" width="11.42578125" style="2"/>
  </cols>
  <sheetData>
    <row r="1" spans="1:90" s="1" customFormat="1" ht="195" customHeight="1" x14ac:dyDescent="0.25">
      <c r="A1" s="307"/>
      <c r="B1" s="335" t="s">
        <v>283</v>
      </c>
      <c r="C1" s="242" t="s">
        <v>263</v>
      </c>
      <c r="D1" s="243" t="s">
        <v>3</v>
      </c>
      <c r="E1" s="244" t="s">
        <v>4</v>
      </c>
      <c r="F1" s="244" t="s">
        <v>5</v>
      </c>
      <c r="G1" s="244" t="s">
        <v>6</v>
      </c>
      <c r="H1" s="243" t="s">
        <v>7</v>
      </c>
      <c r="I1" s="243" t="s">
        <v>8</v>
      </c>
      <c r="J1" s="244" t="s">
        <v>9</v>
      </c>
      <c r="K1" s="244" t="s">
        <v>10</v>
      </c>
      <c r="L1" s="244" t="s">
        <v>11</v>
      </c>
      <c r="M1" s="244" t="s">
        <v>12</v>
      </c>
      <c r="N1" s="244" t="s">
        <v>13</v>
      </c>
      <c r="O1" s="244" t="s">
        <v>14</v>
      </c>
      <c r="P1" s="244" t="s">
        <v>15</v>
      </c>
      <c r="Q1" s="244" t="s">
        <v>16</v>
      </c>
      <c r="R1" s="244" t="s">
        <v>17</v>
      </c>
      <c r="S1" s="244" t="s">
        <v>18</v>
      </c>
      <c r="T1" s="244" t="s">
        <v>19</v>
      </c>
      <c r="U1" s="244" t="s">
        <v>20</v>
      </c>
      <c r="V1" s="244" t="s">
        <v>21</v>
      </c>
      <c r="W1" s="244" t="s">
        <v>22</v>
      </c>
      <c r="X1" s="244" t="s">
        <v>23</v>
      </c>
      <c r="Y1" s="244" t="s">
        <v>24</v>
      </c>
      <c r="Z1" s="244" t="s">
        <v>25</v>
      </c>
      <c r="AA1" s="244" t="s">
        <v>26</v>
      </c>
      <c r="AB1" s="244" t="s">
        <v>27</v>
      </c>
      <c r="AC1" s="243" t="s">
        <v>28</v>
      </c>
      <c r="AD1" s="243" t="s">
        <v>29</v>
      </c>
      <c r="AE1" s="244" t="s">
        <v>30</v>
      </c>
      <c r="AF1" s="244" t="s">
        <v>31</v>
      </c>
      <c r="AG1" s="243" t="s">
        <v>32</v>
      </c>
      <c r="AH1" s="243" t="s">
        <v>33</v>
      </c>
      <c r="AI1" s="244" t="s">
        <v>34</v>
      </c>
      <c r="AJ1" s="244" t="s">
        <v>35</v>
      </c>
      <c r="AK1" s="244" t="s">
        <v>36</v>
      </c>
      <c r="AL1" s="243" t="s">
        <v>37</v>
      </c>
      <c r="AM1" s="244" t="s">
        <v>38</v>
      </c>
      <c r="AN1" s="244" t="s">
        <v>39</v>
      </c>
      <c r="AO1" s="244" t="s">
        <v>40</v>
      </c>
      <c r="AP1" s="244" t="s">
        <v>41</v>
      </c>
      <c r="AQ1" s="244" t="s">
        <v>42</v>
      </c>
      <c r="AR1" s="243" t="s">
        <v>43</v>
      </c>
      <c r="AS1" s="243" t="s">
        <v>44</v>
      </c>
      <c r="AT1" s="244" t="s">
        <v>45</v>
      </c>
      <c r="AU1" s="244" t="s">
        <v>46</v>
      </c>
      <c r="AV1" s="244" t="s">
        <v>47</v>
      </c>
      <c r="AW1" s="244" t="s">
        <v>48</v>
      </c>
      <c r="AX1" s="243" t="s">
        <v>49</v>
      </c>
      <c r="AY1" s="244" t="s">
        <v>50</v>
      </c>
      <c r="AZ1" s="244" t="s">
        <v>51</v>
      </c>
      <c r="BA1" s="244" t="s">
        <v>52</v>
      </c>
      <c r="BB1" s="243" t="s">
        <v>53</v>
      </c>
      <c r="BC1" s="244"/>
      <c r="BD1" s="243" t="s">
        <v>54</v>
      </c>
      <c r="BE1" s="244" t="s">
        <v>55</v>
      </c>
      <c r="BF1" s="244" t="s">
        <v>56</v>
      </c>
      <c r="BG1" s="244" t="s">
        <v>57</v>
      </c>
      <c r="BH1" s="244" t="s">
        <v>58</v>
      </c>
      <c r="BI1" s="244" t="s">
        <v>59</v>
      </c>
      <c r="BJ1" s="243" t="s">
        <v>60</v>
      </c>
      <c r="BK1" s="244" t="s">
        <v>61</v>
      </c>
      <c r="BL1" s="244" t="s">
        <v>62</v>
      </c>
      <c r="BM1" s="244" t="s">
        <v>63</v>
      </c>
      <c r="BN1" s="244" t="s">
        <v>64</v>
      </c>
      <c r="BO1" s="243" t="s">
        <v>65</v>
      </c>
      <c r="BP1" s="243" t="s">
        <v>66</v>
      </c>
      <c r="BQ1" s="243" t="s">
        <v>67</v>
      </c>
      <c r="BR1" s="244" t="s">
        <v>68</v>
      </c>
      <c r="BS1" s="244" t="s">
        <v>69</v>
      </c>
      <c r="BT1" s="243" t="s">
        <v>70</v>
      </c>
      <c r="BU1" s="244" t="s">
        <v>71</v>
      </c>
      <c r="BV1" s="244" t="s">
        <v>72</v>
      </c>
      <c r="BW1" s="243" t="s">
        <v>73</v>
      </c>
      <c r="BX1" s="244" t="s">
        <v>74</v>
      </c>
      <c r="BY1" s="244" t="s">
        <v>75</v>
      </c>
      <c r="BZ1" s="244" t="s">
        <v>76</v>
      </c>
      <c r="CA1" s="243" t="s">
        <v>77</v>
      </c>
      <c r="CB1" s="243" t="s">
        <v>78</v>
      </c>
      <c r="CC1" s="117" t="s">
        <v>79</v>
      </c>
      <c r="CD1" s="116" t="s">
        <v>80</v>
      </c>
      <c r="CE1" s="116" t="s">
        <v>81</v>
      </c>
      <c r="CF1" s="116" t="s">
        <v>82</v>
      </c>
      <c r="CG1" s="245" t="s">
        <v>83</v>
      </c>
      <c r="CH1" s="114" t="s">
        <v>84</v>
      </c>
      <c r="CI1" s="245" t="s">
        <v>323</v>
      </c>
      <c r="CJ1" s="114" t="s">
        <v>85</v>
      </c>
      <c r="CK1" s="115" t="s">
        <v>86</v>
      </c>
      <c r="CL1" s="3"/>
    </row>
    <row r="2" spans="1:90" s="1" customFormat="1" ht="26.25" customHeight="1" x14ac:dyDescent="0.25">
      <c r="A2" s="290"/>
      <c r="B2" s="241"/>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2" t="s">
        <v>235</v>
      </c>
      <c r="CD2" s="343" t="s">
        <v>236</v>
      </c>
      <c r="CE2" s="343" t="s">
        <v>237</v>
      </c>
      <c r="CF2" s="343" t="s">
        <v>238</v>
      </c>
      <c r="CG2" s="344" t="s">
        <v>239</v>
      </c>
      <c r="CH2" s="345" t="s">
        <v>0</v>
      </c>
      <c r="CI2" s="344" t="s">
        <v>240</v>
      </c>
      <c r="CJ2" s="345" t="s">
        <v>241</v>
      </c>
      <c r="CK2" s="346" t="s">
        <v>242</v>
      </c>
      <c r="CL2" s="3"/>
    </row>
    <row r="3" spans="1:90" s="9" customFormat="1" ht="26.25" customHeight="1" x14ac:dyDescent="0.25">
      <c r="A3" s="291" t="s">
        <v>122</v>
      </c>
      <c r="B3" s="232" t="s">
        <v>87</v>
      </c>
      <c r="C3" s="336">
        <v>0</v>
      </c>
      <c r="D3" s="336">
        <v>0</v>
      </c>
      <c r="E3" s="336">
        <v>0</v>
      </c>
      <c r="F3" s="336">
        <v>0</v>
      </c>
      <c r="G3" s="336">
        <v>0</v>
      </c>
      <c r="H3" s="336">
        <v>0</v>
      </c>
      <c r="I3" s="336">
        <v>0</v>
      </c>
      <c r="J3" s="336">
        <v>0</v>
      </c>
      <c r="K3" s="336">
        <v>0</v>
      </c>
      <c r="L3" s="336">
        <v>0</v>
      </c>
      <c r="M3" s="336">
        <v>0</v>
      </c>
      <c r="N3" s="336">
        <v>0</v>
      </c>
      <c r="O3" s="336">
        <v>0</v>
      </c>
      <c r="P3" s="336">
        <v>0</v>
      </c>
      <c r="Q3" s="336">
        <v>0</v>
      </c>
      <c r="R3" s="336">
        <v>0</v>
      </c>
      <c r="S3" s="336">
        <v>0</v>
      </c>
      <c r="T3" s="336">
        <v>0</v>
      </c>
      <c r="U3" s="336">
        <v>0</v>
      </c>
      <c r="V3" s="336">
        <v>0</v>
      </c>
      <c r="W3" s="336">
        <v>0</v>
      </c>
      <c r="X3" s="336">
        <v>0</v>
      </c>
      <c r="Y3" s="336">
        <v>0</v>
      </c>
      <c r="Z3" s="336">
        <v>0</v>
      </c>
      <c r="AA3" s="336">
        <v>0</v>
      </c>
      <c r="AB3" s="336">
        <v>0</v>
      </c>
      <c r="AC3" s="336">
        <v>0</v>
      </c>
      <c r="AD3" s="336">
        <v>0</v>
      </c>
      <c r="AE3" s="336">
        <v>0</v>
      </c>
      <c r="AF3" s="336">
        <v>0</v>
      </c>
      <c r="AG3" s="336">
        <v>0</v>
      </c>
      <c r="AH3" s="336">
        <v>0</v>
      </c>
      <c r="AI3" s="336">
        <v>0</v>
      </c>
      <c r="AJ3" s="336">
        <v>0</v>
      </c>
      <c r="AK3" s="336">
        <v>0</v>
      </c>
      <c r="AL3" s="336">
        <v>0</v>
      </c>
      <c r="AM3" s="336">
        <v>0</v>
      </c>
      <c r="AN3" s="336">
        <v>0</v>
      </c>
      <c r="AO3" s="336">
        <v>0</v>
      </c>
      <c r="AP3" s="336">
        <v>0</v>
      </c>
      <c r="AQ3" s="336">
        <v>0</v>
      </c>
      <c r="AR3" s="336">
        <v>0</v>
      </c>
      <c r="AS3" s="336">
        <v>0</v>
      </c>
      <c r="AT3" s="336">
        <v>0</v>
      </c>
      <c r="AU3" s="336">
        <v>0</v>
      </c>
      <c r="AV3" s="336">
        <v>0</v>
      </c>
      <c r="AW3" s="336">
        <v>0</v>
      </c>
      <c r="AX3" s="336">
        <v>0</v>
      </c>
      <c r="AY3" s="336">
        <v>0</v>
      </c>
      <c r="AZ3" s="336">
        <v>0</v>
      </c>
      <c r="BA3" s="336">
        <v>0</v>
      </c>
      <c r="BB3" s="336">
        <v>0</v>
      </c>
      <c r="BC3" s="336">
        <v>0</v>
      </c>
      <c r="BD3" s="336">
        <v>0</v>
      </c>
      <c r="BE3" s="336">
        <v>0</v>
      </c>
      <c r="BF3" s="336">
        <v>0</v>
      </c>
      <c r="BG3" s="336">
        <v>0</v>
      </c>
      <c r="BH3" s="336">
        <v>0</v>
      </c>
      <c r="BI3" s="336">
        <v>0</v>
      </c>
      <c r="BJ3" s="336">
        <v>0</v>
      </c>
      <c r="BK3" s="336">
        <v>0</v>
      </c>
      <c r="BL3" s="336">
        <v>0</v>
      </c>
      <c r="BM3" s="336">
        <v>0</v>
      </c>
      <c r="BN3" s="336">
        <v>0</v>
      </c>
      <c r="BO3" s="336">
        <v>0</v>
      </c>
      <c r="BP3" s="336">
        <v>0</v>
      </c>
      <c r="BQ3" s="336">
        <v>0</v>
      </c>
      <c r="BR3" s="336">
        <v>0</v>
      </c>
      <c r="BS3" s="336">
        <v>0</v>
      </c>
      <c r="BT3" s="336">
        <v>0</v>
      </c>
      <c r="BU3" s="336">
        <v>0</v>
      </c>
      <c r="BV3" s="336">
        <v>0</v>
      </c>
      <c r="BW3" s="336">
        <v>0</v>
      </c>
      <c r="BX3" s="336">
        <v>0</v>
      </c>
      <c r="BY3" s="336">
        <v>0</v>
      </c>
      <c r="BZ3" s="336">
        <v>0</v>
      </c>
      <c r="CA3" s="336">
        <v>0</v>
      </c>
      <c r="CB3" s="336">
        <v>0</v>
      </c>
      <c r="CC3" s="337"/>
      <c r="CD3" s="337"/>
      <c r="CE3" s="337"/>
      <c r="CF3" s="337"/>
      <c r="CG3" s="337"/>
      <c r="CH3" s="336">
        <v>0</v>
      </c>
      <c r="CI3" s="337"/>
      <c r="CJ3" s="337"/>
      <c r="CK3" s="338">
        <v>0</v>
      </c>
      <c r="CL3" s="8"/>
    </row>
    <row r="4" spans="1:90" s="15" customFormat="1" ht="26.25" customHeight="1" x14ac:dyDescent="0.25">
      <c r="A4" s="292" t="s">
        <v>123</v>
      </c>
      <c r="B4" s="233" t="s">
        <v>88</v>
      </c>
      <c r="C4" s="118">
        <v>0</v>
      </c>
      <c r="D4" s="119">
        <v>0</v>
      </c>
      <c r="E4" s="120">
        <v>0</v>
      </c>
      <c r="F4" s="120">
        <v>0</v>
      </c>
      <c r="G4" s="120">
        <v>0</v>
      </c>
      <c r="H4" s="119">
        <v>0</v>
      </c>
      <c r="I4" s="119">
        <v>0</v>
      </c>
      <c r="J4" s="120">
        <v>0</v>
      </c>
      <c r="K4" s="120">
        <v>0</v>
      </c>
      <c r="L4" s="120">
        <v>0</v>
      </c>
      <c r="M4" s="120">
        <v>0</v>
      </c>
      <c r="N4" s="120">
        <v>0</v>
      </c>
      <c r="O4" s="120">
        <v>0</v>
      </c>
      <c r="P4" s="120">
        <v>0</v>
      </c>
      <c r="Q4" s="120">
        <v>0</v>
      </c>
      <c r="R4" s="120">
        <v>0</v>
      </c>
      <c r="S4" s="120">
        <v>0</v>
      </c>
      <c r="T4" s="120">
        <v>0</v>
      </c>
      <c r="U4" s="120">
        <v>0</v>
      </c>
      <c r="V4" s="120">
        <v>0</v>
      </c>
      <c r="W4" s="120">
        <v>0</v>
      </c>
      <c r="X4" s="120">
        <v>0</v>
      </c>
      <c r="Y4" s="120">
        <v>0</v>
      </c>
      <c r="Z4" s="120">
        <v>0</v>
      </c>
      <c r="AA4" s="120">
        <v>0</v>
      </c>
      <c r="AB4" s="120">
        <v>0</v>
      </c>
      <c r="AC4" s="119">
        <v>0</v>
      </c>
      <c r="AD4" s="119">
        <v>0</v>
      </c>
      <c r="AE4" s="120">
        <v>0</v>
      </c>
      <c r="AF4" s="120">
        <v>0</v>
      </c>
      <c r="AG4" s="119">
        <v>0</v>
      </c>
      <c r="AH4" s="119">
        <v>0</v>
      </c>
      <c r="AI4" s="120">
        <v>0</v>
      </c>
      <c r="AJ4" s="120">
        <v>0</v>
      </c>
      <c r="AK4" s="120">
        <v>0</v>
      </c>
      <c r="AL4" s="119">
        <v>0</v>
      </c>
      <c r="AM4" s="120">
        <v>0</v>
      </c>
      <c r="AN4" s="120">
        <v>0</v>
      </c>
      <c r="AO4" s="120">
        <v>0</v>
      </c>
      <c r="AP4" s="120">
        <v>0</v>
      </c>
      <c r="AQ4" s="120">
        <v>0</v>
      </c>
      <c r="AR4" s="119">
        <v>0</v>
      </c>
      <c r="AS4" s="119">
        <v>0</v>
      </c>
      <c r="AT4" s="120">
        <v>0</v>
      </c>
      <c r="AU4" s="120">
        <v>0</v>
      </c>
      <c r="AV4" s="120">
        <v>0</v>
      </c>
      <c r="AW4" s="120">
        <v>0</v>
      </c>
      <c r="AX4" s="119">
        <v>0</v>
      </c>
      <c r="AY4" s="120">
        <v>0</v>
      </c>
      <c r="AZ4" s="120">
        <v>0</v>
      </c>
      <c r="BA4" s="120">
        <v>0</v>
      </c>
      <c r="BB4" s="119">
        <v>0</v>
      </c>
      <c r="BC4" s="120">
        <v>0</v>
      </c>
      <c r="BD4" s="119">
        <v>0</v>
      </c>
      <c r="BE4" s="120">
        <v>0</v>
      </c>
      <c r="BF4" s="120">
        <v>0</v>
      </c>
      <c r="BG4" s="120">
        <v>0</v>
      </c>
      <c r="BH4" s="120">
        <v>0</v>
      </c>
      <c r="BI4" s="120">
        <v>0</v>
      </c>
      <c r="BJ4" s="119">
        <v>0</v>
      </c>
      <c r="BK4" s="120">
        <v>0</v>
      </c>
      <c r="BL4" s="120">
        <v>0</v>
      </c>
      <c r="BM4" s="120">
        <v>0</v>
      </c>
      <c r="BN4" s="120">
        <v>0</v>
      </c>
      <c r="BO4" s="119">
        <v>0</v>
      </c>
      <c r="BP4" s="119">
        <v>0</v>
      </c>
      <c r="BQ4" s="119">
        <v>0</v>
      </c>
      <c r="BR4" s="120">
        <v>0</v>
      </c>
      <c r="BS4" s="120">
        <v>0</v>
      </c>
      <c r="BT4" s="119">
        <v>0</v>
      </c>
      <c r="BU4" s="120">
        <v>0</v>
      </c>
      <c r="BV4" s="120">
        <v>0</v>
      </c>
      <c r="BW4" s="119">
        <v>0</v>
      </c>
      <c r="BX4" s="120">
        <v>0</v>
      </c>
      <c r="BY4" s="120">
        <v>0</v>
      </c>
      <c r="BZ4" s="120">
        <v>0</v>
      </c>
      <c r="CA4" s="119">
        <v>0</v>
      </c>
      <c r="CB4" s="119">
        <v>0</v>
      </c>
      <c r="CC4" s="47"/>
      <c r="CD4" s="48"/>
      <c r="CE4" s="48"/>
      <c r="CF4" s="48"/>
      <c r="CG4" s="47"/>
      <c r="CH4" s="119">
        <v>0</v>
      </c>
      <c r="CI4" s="47"/>
      <c r="CJ4" s="47"/>
      <c r="CK4" s="121">
        <v>0</v>
      </c>
      <c r="CL4" s="8"/>
    </row>
    <row r="5" spans="1:90" s="15" customFormat="1" ht="26.25" customHeight="1" x14ac:dyDescent="0.25">
      <c r="A5" s="293" t="s">
        <v>124</v>
      </c>
      <c r="B5" s="234" t="s">
        <v>89</v>
      </c>
      <c r="C5" s="50"/>
      <c r="D5" s="66"/>
      <c r="E5" s="67"/>
      <c r="F5" s="67"/>
      <c r="G5" s="67"/>
      <c r="H5" s="66"/>
      <c r="I5" s="66"/>
      <c r="J5" s="67"/>
      <c r="K5" s="67"/>
      <c r="L5" s="67"/>
      <c r="M5" s="67"/>
      <c r="N5" s="67"/>
      <c r="O5" s="67"/>
      <c r="P5" s="67"/>
      <c r="Q5" s="67"/>
      <c r="R5" s="67"/>
      <c r="S5" s="67"/>
      <c r="T5" s="67"/>
      <c r="U5" s="67"/>
      <c r="V5" s="67"/>
      <c r="W5" s="67"/>
      <c r="X5" s="67"/>
      <c r="Y5" s="67"/>
      <c r="Z5" s="67"/>
      <c r="AA5" s="67"/>
      <c r="AB5" s="67"/>
      <c r="AC5" s="66"/>
      <c r="AD5" s="66"/>
      <c r="AE5" s="67"/>
      <c r="AF5" s="67"/>
      <c r="AG5" s="66"/>
      <c r="AH5" s="66"/>
      <c r="AI5" s="67"/>
      <c r="AJ5" s="67"/>
      <c r="AK5" s="67"/>
      <c r="AL5" s="66"/>
      <c r="AM5" s="67"/>
      <c r="AN5" s="67"/>
      <c r="AO5" s="67"/>
      <c r="AP5" s="67"/>
      <c r="AQ5" s="67"/>
      <c r="AR5" s="66"/>
      <c r="AS5" s="66"/>
      <c r="AT5" s="67"/>
      <c r="AU5" s="67"/>
      <c r="AV5" s="67"/>
      <c r="AW5" s="67"/>
      <c r="AX5" s="66"/>
      <c r="AY5" s="67"/>
      <c r="AZ5" s="67"/>
      <c r="BA5" s="67"/>
      <c r="BB5" s="66"/>
      <c r="BC5" s="67"/>
      <c r="BD5" s="66"/>
      <c r="BE5" s="67"/>
      <c r="BF5" s="67"/>
      <c r="BG5" s="67"/>
      <c r="BH5" s="67"/>
      <c r="BI5" s="67"/>
      <c r="BJ5" s="66"/>
      <c r="BK5" s="67"/>
      <c r="BL5" s="67"/>
      <c r="BM5" s="67"/>
      <c r="BN5" s="67"/>
      <c r="BO5" s="66"/>
      <c r="BP5" s="66"/>
      <c r="BQ5" s="66"/>
      <c r="BR5" s="67"/>
      <c r="BS5" s="67"/>
      <c r="BT5" s="66"/>
      <c r="BU5" s="67"/>
      <c r="BV5" s="67"/>
      <c r="BW5" s="66"/>
      <c r="BX5" s="67"/>
      <c r="BY5" s="67"/>
      <c r="BZ5" s="67"/>
      <c r="CA5" s="66"/>
      <c r="CB5" s="66"/>
      <c r="CC5" s="47"/>
      <c r="CD5" s="48"/>
      <c r="CE5" s="48"/>
      <c r="CF5" s="48"/>
      <c r="CG5" s="47"/>
      <c r="CH5" s="47"/>
      <c r="CI5" s="47"/>
      <c r="CJ5" s="47"/>
      <c r="CK5" s="68"/>
      <c r="CL5" s="8"/>
    </row>
    <row r="6" spans="1:90" s="15" customFormat="1" ht="26.25" customHeight="1" x14ac:dyDescent="0.25">
      <c r="A6" s="293" t="s">
        <v>125</v>
      </c>
      <c r="B6" s="234" t="s">
        <v>90</v>
      </c>
      <c r="C6" s="61"/>
      <c r="D6" s="51"/>
      <c r="E6" s="52"/>
      <c r="F6" s="52"/>
      <c r="G6" s="52"/>
      <c r="H6" s="51"/>
      <c r="I6" s="51"/>
      <c r="J6" s="52"/>
      <c r="K6" s="52"/>
      <c r="L6" s="52"/>
      <c r="M6" s="52"/>
      <c r="N6" s="52"/>
      <c r="O6" s="52"/>
      <c r="P6" s="52"/>
      <c r="Q6" s="52"/>
      <c r="R6" s="52"/>
      <c r="S6" s="52"/>
      <c r="T6" s="52"/>
      <c r="U6" s="52"/>
      <c r="V6" s="52"/>
      <c r="W6" s="52"/>
      <c r="X6" s="52"/>
      <c r="Y6" s="52"/>
      <c r="Z6" s="52"/>
      <c r="AA6" s="52"/>
      <c r="AB6" s="52"/>
      <c r="AC6" s="51"/>
      <c r="AD6" s="51"/>
      <c r="AE6" s="52"/>
      <c r="AF6" s="52"/>
      <c r="AG6" s="51"/>
      <c r="AH6" s="51"/>
      <c r="AI6" s="52"/>
      <c r="AJ6" s="52"/>
      <c r="AK6" s="52"/>
      <c r="AL6" s="51"/>
      <c r="AM6" s="52"/>
      <c r="AN6" s="52"/>
      <c r="AO6" s="52"/>
      <c r="AP6" s="52"/>
      <c r="AQ6" s="52"/>
      <c r="AR6" s="51"/>
      <c r="AS6" s="51"/>
      <c r="AT6" s="52"/>
      <c r="AU6" s="52"/>
      <c r="AV6" s="52"/>
      <c r="AW6" s="52"/>
      <c r="AX6" s="51"/>
      <c r="AY6" s="52"/>
      <c r="AZ6" s="52"/>
      <c r="BA6" s="52"/>
      <c r="BB6" s="51"/>
      <c r="BC6" s="52"/>
      <c r="BD6" s="51"/>
      <c r="BE6" s="52"/>
      <c r="BF6" s="52"/>
      <c r="BG6" s="52"/>
      <c r="BH6" s="52"/>
      <c r="BI6" s="52"/>
      <c r="BJ6" s="51"/>
      <c r="BK6" s="52"/>
      <c r="BL6" s="52"/>
      <c r="BM6" s="52"/>
      <c r="BN6" s="52"/>
      <c r="BO6" s="51"/>
      <c r="BP6" s="51"/>
      <c r="BQ6" s="51"/>
      <c r="BR6" s="52"/>
      <c r="BS6" s="52"/>
      <c r="BT6" s="51"/>
      <c r="BU6" s="52"/>
      <c r="BV6" s="52"/>
      <c r="BW6" s="51"/>
      <c r="BX6" s="52"/>
      <c r="BY6" s="52"/>
      <c r="BZ6" s="52"/>
      <c r="CA6" s="51"/>
      <c r="CB6" s="51"/>
      <c r="CC6" s="47"/>
      <c r="CD6" s="48"/>
      <c r="CE6" s="48"/>
      <c r="CF6" s="48"/>
      <c r="CG6" s="47"/>
      <c r="CH6" s="47"/>
      <c r="CI6" s="47"/>
      <c r="CJ6" s="47"/>
      <c r="CK6" s="69"/>
      <c r="CL6" s="8"/>
    </row>
    <row r="7" spans="1:90" s="15" customFormat="1" ht="26.25" customHeight="1" x14ac:dyDescent="0.25">
      <c r="A7" s="293" t="s">
        <v>126</v>
      </c>
      <c r="B7" s="234" t="s">
        <v>91</v>
      </c>
      <c r="C7" s="61"/>
      <c r="D7" s="51"/>
      <c r="E7" s="52"/>
      <c r="F7" s="52"/>
      <c r="G7" s="52"/>
      <c r="H7" s="51"/>
      <c r="I7" s="51"/>
      <c r="J7" s="52"/>
      <c r="K7" s="52"/>
      <c r="L7" s="52"/>
      <c r="M7" s="52"/>
      <c r="N7" s="52"/>
      <c r="O7" s="52"/>
      <c r="P7" s="52"/>
      <c r="Q7" s="52"/>
      <c r="R7" s="52"/>
      <c r="S7" s="52"/>
      <c r="T7" s="52"/>
      <c r="U7" s="52"/>
      <c r="V7" s="52"/>
      <c r="W7" s="52"/>
      <c r="X7" s="52"/>
      <c r="Y7" s="52"/>
      <c r="Z7" s="52"/>
      <c r="AA7" s="52"/>
      <c r="AB7" s="52"/>
      <c r="AC7" s="51"/>
      <c r="AD7" s="51"/>
      <c r="AE7" s="52"/>
      <c r="AF7" s="52"/>
      <c r="AG7" s="51"/>
      <c r="AH7" s="51"/>
      <c r="AI7" s="52"/>
      <c r="AJ7" s="52"/>
      <c r="AK7" s="52"/>
      <c r="AL7" s="51"/>
      <c r="AM7" s="52"/>
      <c r="AN7" s="52"/>
      <c r="AO7" s="52"/>
      <c r="AP7" s="52"/>
      <c r="AQ7" s="52"/>
      <c r="AR7" s="51"/>
      <c r="AS7" s="51"/>
      <c r="AT7" s="52"/>
      <c r="AU7" s="52"/>
      <c r="AV7" s="52"/>
      <c r="AW7" s="52"/>
      <c r="AX7" s="51"/>
      <c r="AY7" s="52"/>
      <c r="AZ7" s="52"/>
      <c r="BA7" s="52"/>
      <c r="BB7" s="51"/>
      <c r="BC7" s="52"/>
      <c r="BD7" s="51"/>
      <c r="BE7" s="52"/>
      <c r="BF7" s="52"/>
      <c r="BG7" s="52"/>
      <c r="BH7" s="52"/>
      <c r="BI7" s="52"/>
      <c r="BJ7" s="51"/>
      <c r="BK7" s="52"/>
      <c r="BL7" s="52"/>
      <c r="BM7" s="52"/>
      <c r="BN7" s="52"/>
      <c r="BO7" s="51"/>
      <c r="BP7" s="51"/>
      <c r="BQ7" s="51"/>
      <c r="BR7" s="52"/>
      <c r="BS7" s="52"/>
      <c r="BT7" s="51"/>
      <c r="BU7" s="52"/>
      <c r="BV7" s="52"/>
      <c r="BW7" s="51"/>
      <c r="BX7" s="52"/>
      <c r="BY7" s="52"/>
      <c r="BZ7" s="52"/>
      <c r="CA7" s="51"/>
      <c r="CB7" s="51"/>
      <c r="CC7" s="47"/>
      <c r="CD7" s="48"/>
      <c r="CE7" s="48"/>
      <c r="CF7" s="48"/>
      <c r="CG7" s="47"/>
      <c r="CH7" s="47"/>
      <c r="CI7" s="47"/>
      <c r="CJ7" s="47"/>
      <c r="CK7" s="69"/>
      <c r="CL7" s="8"/>
    </row>
    <row r="8" spans="1:90" s="15" customFormat="1" ht="26.25" customHeight="1" x14ac:dyDescent="0.25">
      <c r="A8" s="293" t="s">
        <v>127</v>
      </c>
      <c r="B8" s="234" t="s">
        <v>92</v>
      </c>
      <c r="C8" s="61"/>
      <c r="D8" s="51"/>
      <c r="E8" s="52"/>
      <c r="F8" s="52"/>
      <c r="G8" s="52"/>
      <c r="H8" s="51"/>
      <c r="I8" s="51"/>
      <c r="J8" s="52"/>
      <c r="K8" s="52"/>
      <c r="L8" s="52"/>
      <c r="M8" s="52"/>
      <c r="N8" s="52"/>
      <c r="O8" s="52"/>
      <c r="P8" s="52"/>
      <c r="Q8" s="52"/>
      <c r="R8" s="52"/>
      <c r="S8" s="52"/>
      <c r="T8" s="52"/>
      <c r="U8" s="52"/>
      <c r="V8" s="52"/>
      <c r="W8" s="52"/>
      <c r="X8" s="52"/>
      <c r="Y8" s="52"/>
      <c r="Z8" s="52"/>
      <c r="AA8" s="52"/>
      <c r="AB8" s="52"/>
      <c r="AC8" s="51"/>
      <c r="AD8" s="51"/>
      <c r="AE8" s="52"/>
      <c r="AF8" s="52"/>
      <c r="AG8" s="51"/>
      <c r="AH8" s="51"/>
      <c r="AI8" s="52"/>
      <c r="AJ8" s="52"/>
      <c r="AK8" s="52"/>
      <c r="AL8" s="51"/>
      <c r="AM8" s="52"/>
      <c r="AN8" s="52"/>
      <c r="AO8" s="52"/>
      <c r="AP8" s="52"/>
      <c r="AQ8" s="52"/>
      <c r="AR8" s="51"/>
      <c r="AS8" s="51"/>
      <c r="AT8" s="52"/>
      <c r="AU8" s="52"/>
      <c r="AV8" s="52"/>
      <c r="AW8" s="52"/>
      <c r="AX8" s="51"/>
      <c r="AY8" s="52"/>
      <c r="AZ8" s="52"/>
      <c r="BA8" s="52"/>
      <c r="BB8" s="51"/>
      <c r="BC8" s="52"/>
      <c r="BD8" s="51"/>
      <c r="BE8" s="52"/>
      <c r="BF8" s="52"/>
      <c r="BG8" s="52"/>
      <c r="BH8" s="52"/>
      <c r="BI8" s="52"/>
      <c r="BJ8" s="51"/>
      <c r="BK8" s="52"/>
      <c r="BL8" s="52"/>
      <c r="BM8" s="52"/>
      <c r="BN8" s="52"/>
      <c r="BO8" s="51"/>
      <c r="BP8" s="51"/>
      <c r="BQ8" s="51"/>
      <c r="BR8" s="52"/>
      <c r="BS8" s="52"/>
      <c r="BT8" s="51"/>
      <c r="BU8" s="52"/>
      <c r="BV8" s="52"/>
      <c r="BW8" s="51"/>
      <c r="BX8" s="52"/>
      <c r="BY8" s="52"/>
      <c r="BZ8" s="52"/>
      <c r="CA8" s="51"/>
      <c r="CB8" s="51"/>
      <c r="CC8" s="47"/>
      <c r="CD8" s="48"/>
      <c r="CE8" s="48"/>
      <c r="CF8" s="48"/>
      <c r="CG8" s="47"/>
      <c r="CH8" s="47"/>
      <c r="CI8" s="47"/>
      <c r="CJ8" s="47"/>
      <c r="CK8" s="69"/>
      <c r="CL8" s="8"/>
    </row>
    <row r="9" spans="1:90" s="15" customFormat="1" ht="26.25" customHeight="1" x14ac:dyDescent="0.25">
      <c r="A9" s="293" t="s">
        <v>128</v>
      </c>
      <c r="B9" s="234" t="s">
        <v>93</v>
      </c>
      <c r="C9" s="61"/>
      <c r="D9" s="51"/>
      <c r="E9" s="52"/>
      <c r="F9" s="52"/>
      <c r="G9" s="52"/>
      <c r="H9" s="51"/>
      <c r="I9" s="51"/>
      <c r="J9" s="52"/>
      <c r="K9" s="52"/>
      <c r="L9" s="52"/>
      <c r="M9" s="52"/>
      <c r="N9" s="52"/>
      <c r="O9" s="52"/>
      <c r="P9" s="52"/>
      <c r="Q9" s="52"/>
      <c r="R9" s="52"/>
      <c r="S9" s="52"/>
      <c r="T9" s="52"/>
      <c r="U9" s="52"/>
      <c r="V9" s="52"/>
      <c r="W9" s="52"/>
      <c r="X9" s="52"/>
      <c r="Y9" s="52"/>
      <c r="Z9" s="52"/>
      <c r="AA9" s="52"/>
      <c r="AB9" s="52"/>
      <c r="AC9" s="51"/>
      <c r="AD9" s="51"/>
      <c r="AE9" s="52"/>
      <c r="AF9" s="52"/>
      <c r="AG9" s="51"/>
      <c r="AH9" s="51"/>
      <c r="AI9" s="52"/>
      <c r="AJ9" s="52"/>
      <c r="AK9" s="52"/>
      <c r="AL9" s="51"/>
      <c r="AM9" s="52"/>
      <c r="AN9" s="52"/>
      <c r="AO9" s="52"/>
      <c r="AP9" s="52"/>
      <c r="AQ9" s="52"/>
      <c r="AR9" s="51"/>
      <c r="AS9" s="51"/>
      <c r="AT9" s="52"/>
      <c r="AU9" s="52"/>
      <c r="AV9" s="52"/>
      <c r="AW9" s="52"/>
      <c r="AX9" s="51"/>
      <c r="AY9" s="52"/>
      <c r="AZ9" s="52"/>
      <c r="BA9" s="52"/>
      <c r="BB9" s="51"/>
      <c r="BC9" s="52"/>
      <c r="BD9" s="51"/>
      <c r="BE9" s="52"/>
      <c r="BF9" s="52"/>
      <c r="BG9" s="52"/>
      <c r="BH9" s="52"/>
      <c r="BI9" s="52"/>
      <c r="BJ9" s="51"/>
      <c r="BK9" s="52"/>
      <c r="BL9" s="52"/>
      <c r="BM9" s="52"/>
      <c r="BN9" s="52"/>
      <c r="BO9" s="51"/>
      <c r="BP9" s="51"/>
      <c r="BQ9" s="51"/>
      <c r="BR9" s="52"/>
      <c r="BS9" s="52"/>
      <c r="BT9" s="51"/>
      <c r="BU9" s="52"/>
      <c r="BV9" s="52"/>
      <c r="BW9" s="51"/>
      <c r="BX9" s="52"/>
      <c r="BY9" s="52"/>
      <c r="BZ9" s="52"/>
      <c r="CA9" s="51"/>
      <c r="CB9" s="51"/>
      <c r="CC9" s="47"/>
      <c r="CD9" s="48"/>
      <c r="CE9" s="48"/>
      <c r="CF9" s="48"/>
      <c r="CG9" s="47"/>
      <c r="CH9" s="47"/>
      <c r="CI9" s="47"/>
      <c r="CJ9" s="47"/>
      <c r="CK9" s="69"/>
      <c r="CL9" s="8"/>
    </row>
    <row r="10" spans="1:90" s="15" customFormat="1" ht="26.25" customHeight="1" x14ac:dyDescent="0.25">
      <c r="A10" s="293" t="s">
        <v>129</v>
      </c>
      <c r="B10" s="235" t="s">
        <v>94</v>
      </c>
      <c r="C10" s="70"/>
      <c r="D10" s="71"/>
      <c r="E10" s="72"/>
      <c r="F10" s="72"/>
      <c r="G10" s="72"/>
      <c r="H10" s="71"/>
      <c r="I10" s="71"/>
      <c r="J10" s="72"/>
      <c r="K10" s="72"/>
      <c r="L10" s="72"/>
      <c r="M10" s="72"/>
      <c r="N10" s="72"/>
      <c r="O10" s="72"/>
      <c r="P10" s="72"/>
      <c r="Q10" s="72"/>
      <c r="R10" s="72"/>
      <c r="S10" s="72"/>
      <c r="T10" s="72"/>
      <c r="U10" s="72"/>
      <c r="V10" s="72"/>
      <c r="W10" s="72"/>
      <c r="X10" s="72"/>
      <c r="Y10" s="72"/>
      <c r="Z10" s="72"/>
      <c r="AA10" s="72"/>
      <c r="AB10" s="72"/>
      <c r="AC10" s="71"/>
      <c r="AD10" s="71"/>
      <c r="AE10" s="72"/>
      <c r="AF10" s="72"/>
      <c r="AG10" s="71"/>
      <c r="AH10" s="71"/>
      <c r="AI10" s="72"/>
      <c r="AJ10" s="72"/>
      <c r="AK10" s="72"/>
      <c r="AL10" s="71"/>
      <c r="AM10" s="72"/>
      <c r="AN10" s="72"/>
      <c r="AO10" s="72"/>
      <c r="AP10" s="72"/>
      <c r="AQ10" s="72"/>
      <c r="AR10" s="71"/>
      <c r="AS10" s="71"/>
      <c r="AT10" s="72"/>
      <c r="AU10" s="72"/>
      <c r="AV10" s="72"/>
      <c r="AW10" s="72"/>
      <c r="AX10" s="71"/>
      <c r="AY10" s="72"/>
      <c r="AZ10" s="72"/>
      <c r="BA10" s="72"/>
      <c r="BB10" s="71"/>
      <c r="BC10" s="72"/>
      <c r="BD10" s="71"/>
      <c r="BE10" s="72"/>
      <c r="BF10" s="72"/>
      <c r="BG10" s="72"/>
      <c r="BH10" s="72"/>
      <c r="BI10" s="72"/>
      <c r="BJ10" s="71"/>
      <c r="BK10" s="72"/>
      <c r="BL10" s="72"/>
      <c r="BM10" s="72"/>
      <c r="BN10" s="72"/>
      <c r="BO10" s="71"/>
      <c r="BP10" s="71"/>
      <c r="BQ10" s="71"/>
      <c r="BR10" s="72"/>
      <c r="BS10" s="72"/>
      <c r="BT10" s="71"/>
      <c r="BU10" s="72"/>
      <c r="BV10" s="72"/>
      <c r="BW10" s="71"/>
      <c r="BX10" s="72"/>
      <c r="BY10" s="72"/>
      <c r="BZ10" s="72"/>
      <c r="CA10" s="71"/>
      <c r="CB10" s="71"/>
      <c r="CC10" s="47"/>
      <c r="CD10" s="48"/>
      <c r="CE10" s="48"/>
      <c r="CF10" s="48"/>
      <c r="CG10" s="47"/>
      <c r="CH10" s="47"/>
      <c r="CI10" s="47"/>
      <c r="CJ10" s="47"/>
      <c r="CK10" s="73"/>
      <c r="CL10" s="8"/>
    </row>
    <row r="11" spans="1:90" s="22" customFormat="1" ht="26.25" customHeight="1" x14ac:dyDescent="0.25">
      <c r="A11" s="291" t="s">
        <v>130</v>
      </c>
      <c r="B11" s="232" t="s">
        <v>95</v>
      </c>
      <c r="C11" s="127">
        <v>1235474.4621026393</v>
      </c>
      <c r="D11" s="122">
        <v>29257.954139191384</v>
      </c>
      <c r="E11" s="122">
        <v>22721.521811576189</v>
      </c>
      <c r="F11" s="122">
        <v>3790.5110706920782</v>
      </c>
      <c r="G11" s="122">
        <v>2745.9212569231163</v>
      </c>
      <c r="H11" s="122">
        <v>8571.6689129408132</v>
      </c>
      <c r="I11" s="122">
        <v>540803.32483068306</v>
      </c>
      <c r="J11" s="122">
        <v>39747.509302870625</v>
      </c>
      <c r="K11" s="122">
        <v>5254.512307476456</v>
      </c>
      <c r="L11" s="122">
        <v>2500.4737171766774</v>
      </c>
      <c r="M11" s="122">
        <v>11978.848423218946</v>
      </c>
      <c r="N11" s="122">
        <v>6277.1278825929758</v>
      </c>
      <c r="O11" s="122">
        <v>90688.399045722195</v>
      </c>
      <c r="P11" s="122">
        <v>112784.14272218646</v>
      </c>
      <c r="Q11" s="122">
        <v>2668.3005353447147</v>
      </c>
      <c r="R11" s="122">
        <v>3354.7549946899617</v>
      </c>
      <c r="S11" s="122">
        <v>48528.599518495132</v>
      </c>
      <c r="T11" s="122">
        <v>199377.95125979558</v>
      </c>
      <c r="U11" s="122">
        <v>4486.0263671376697</v>
      </c>
      <c r="V11" s="122">
        <v>1379.4484691179957</v>
      </c>
      <c r="W11" s="122">
        <v>1326.4291585865815</v>
      </c>
      <c r="X11" s="122">
        <v>3267.2453958599403</v>
      </c>
      <c r="Y11" s="122">
        <v>2503.6629656189834</v>
      </c>
      <c r="Z11" s="122">
        <v>622.61787933241135</v>
      </c>
      <c r="AA11" s="122">
        <v>3168.4599769024394</v>
      </c>
      <c r="AB11" s="122">
        <v>888.81490855730146</v>
      </c>
      <c r="AC11" s="122">
        <v>263038.07957027707</v>
      </c>
      <c r="AD11" s="122">
        <v>5432.8567081936753</v>
      </c>
      <c r="AE11" s="122">
        <v>310.0393460570977</v>
      </c>
      <c r="AF11" s="122">
        <v>5122.8173621365795</v>
      </c>
      <c r="AG11" s="122">
        <v>39317.904198628661</v>
      </c>
      <c r="AH11" s="122">
        <v>39969.768422347974</v>
      </c>
      <c r="AI11" s="122">
        <v>7427.2957169196688</v>
      </c>
      <c r="AJ11" s="122">
        <v>21741.943568112001</v>
      </c>
      <c r="AK11" s="122">
        <v>10800.529137316295</v>
      </c>
      <c r="AL11" s="122">
        <v>197051.09269138469</v>
      </c>
      <c r="AM11" s="122">
        <v>84784.698921558971</v>
      </c>
      <c r="AN11" s="122">
        <v>41939.616066929986</v>
      </c>
      <c r="AO11" s="122">
        <v>53598.134390849191</v>
      </c>
      <c r="AP11" s="122">
        <v>14703.619457833869</v>
      </c>
      <c r="AQ11" s="122">
        <v>2025.0238542127233</v>
      </c>
      <c r="AR11" s="122">
        <v>8602.8828595948944</v>
      </c>
      <c r="AS11" s="122">
        <v>4711.8216331031845</v>
      </c>
      <c r="AT11" s="122">
        <v>1965.1778449103283</v>
      </c>
      <c r="AU11" s="122">
        <v>720.55667060564667</v>
      </c>
      <c r="AV11" s="122">
        <v>558.99541240867518</v>
      </c>
      <c r="AW11" s="122">
        <v>1467.0917051785341</v>
      </c>
      <c r="AX11" s="122">
        <v>3811.9259250988093</v>
      </c>
      <c r="AY11" s="122">
        <v>1687.0584034730384</v>
      </c>
      <c r="AZ11" s="122">
        <v>856.90914301438795</v>
      </c>
      <c r="BA11" s="122">
        <v>1267.9583786113831</v>
      </c>
      <c r="BB11" s="122">
        <v>1835.2618340683389</v>
      </c>
      <c r="BC11" s="122">
        <v>0</v>
      </c>
      <c r="BD11" s="122">
        <v>13969.482893657743</v>
      </c>
      <c r="BE11" s="122">
        <v>9806.3505746848659</v>
      </c>
      <c r="BF11" s="122">
        <v>1841.2801353322882</v>
      </c>
      <c r="BG11" s="122">
        <v>1179.5294089888791</v>
      </c>
      <c r="BH11" s="122">
        <v>569.46970340452583</v>
      </c>
      <c r="BI11" s="122">
        <v>572.85307124718383</v>
      </c>
      <c r="BJ11" s="122">
        <v>13792.279837847043</v>
      </c>
      <c r="BK11" s="122">
        <v>6387.5578609447966</v>
      </c>
      <c r="BL11" s="122">
        <v>2742.6992220281809</v>
      </c>
      <c r="BM11" s="122">
        <v>334.01368526962739</v>
      </c>
      <c r="BN11" s="122">
        <v>4328.0090696044363</v>
      </c>
      <c r="BO11" s="122">
        <v>23931.584304280499</v>
      </c>
      <c r="BP11" s="122">
        <v>15555.451871906718</v>
      </c>
      <c r="BQ11" s="122">
        <v>14740.170005251581</v>
      </c>
      <c r="BR11" s="122">
        <v>9149.8862821421189</v>
      </c>
      <c r="BS11" s="122">
        <v>5590.2837231094572</v>
      </c>
      <c r="BT11" s="122">
        <v>3993.4746288088472</v>
      </c>
      <c r="BU11" s="122">
        <v>2083.9896582256847</v>
      </c>
      <c r="BV11" s="122">
        <v>1909.484970583163</v>
      </c>
      <c r="BW11" s="122">
        <v>6477.3348646589811</v>
      </c>
      <c r="BX11" s="122">
        <v>1429.2490024964136</v>
      </c>
      <c r="BY11" s="122">
        <v>984.87165164029818</v>
      </c>
      <c r="BZ11" s="122">
        <v>4063.2142105222692</v>
      </c>
      <c r="CA11" s="122">
        <v>610.1419707150169</v>
      </c>
      <c r="CB11" s="122">
        <v>0</v>
      </c>
      <c r="CC11" s="128">
        <v>436607.81654760818</v>
      </c>
      <c r="CD11" s="129">
        <v>254160.21926511143</v>
      </c>
      <c r="CE11" s="129">
        <v>122308.60233045151</v>
      </c>
      <c r="CF11" s="129">
        <v>60138.994952045206</v>
      </c>
      <c r="CG11" s="74"/>
      <c r="CH11" s="122">
        <v>0</v>
      </c>
      <c r="CI11" s="49"/>
      <c r="CJ11" s="58"/>
      <c r="CK11" s="126">
        <v>1672082.2786502473</v>
      </c>
      <c r="CL11" s="8"/>
    </row>
    <row r="12" spans="1:90" s="22" customFormat="1" ht="26.25" customHeight="1" x14ac:dyDescent="0.25">
      <c r="A12" s="292" t="s">
        <v>131</v>
      </c>
      <c r="B12" s="236" t="s">
        <v>96</v>
      </c>
      <c r="C12" s="118">
        <v>155590.74064636603</v>
      </c>
      <c r="D12" s="130">
        <v>1561.7944817290925</v>
      </c>
      <c r="E12" s="131">
        <v>1561.7944817290925</v>
      </c>
      <c r="F12" s="131">
        <v>0</v>
      </c>
      <c r="G12" s="131">
        <v>0</v>
      </c>
      <c r="H12" s="130">
        <v>1732.9947698877797</v>
      </c>
      <c r="I12" s="130">
        <v>100467.26669303642</v>
      </c>
      <c r="J12" s="131">
        <v>1326.3551890000001</v>
      </c>
      <c r="K12" s="131">
        <v>0</v>
      </c>
      <c r="L12" s="131">
        <v>3.2909592846536613E-2</v>
      </c>
      <c r="M12" s="131">
        <v>580.06742518016108</v>
      </c>
      <c r="N12" s="131">
        <v>696.40557481983888</v>
      </c>
      <c r="O12" s="131">
        <v>29076.189000000002</v>
      </c>
      <c r="P12" s="131">
        <v>74.438407999999995</v>
      </c>
      <c r="Q12" s="131">
        <v>0</v>
      </c>
      <c r="R12" s="131">
        <v>7.1722975706711711E-2</v>
      </c>
      <c r="S12" s="131">
        <v>7490.5714049701655</v>
      </c>
      <c r="T12" s="131">
        <v>61223.003847496504</v>
      </c>
      <c r="U12" s="131">
        <v>3.2934520626432394E-2</v>
      </c>
      <c r="V12" s="131">
        <v>0</v>
      </c>
      <c r="W12" s="131">
        <v>0</v>
      </c>
      <c r="X12" s="131">
        <v>2.2825572956455313E-2</v>
      </c>
      <c r="Y12" s="131">
        <v>0</v>
      </c>
      <c r="Z12" s="131">
        <v>0</v>
      </c>
      <c r="AA12" s="131">
        <v>7.261100119627803E-2</v>
      </c>
      <c r="AB12" s="131">
        <v>2.8399064171123001E-3</v>
      </c>
      <c r="AC12" s="130">
        <v>51800.629226999998</v>
      </c>
      <c r="AD12" s="130">
        <v>0.54493920736894597</v>
      </c>
      <c r="AE12" s="131">
        <v>5.8724847878170963E-2</v>
      </c>
      <c r="AF12" s="131">
        <v>0.48621435949077496</v>
      </c>
      <c r="AG12" s="130">
        <v>0.57681643025047358</v>
      </c>
      <c r="AH12" s="130">
        <v>15.013723663881214</v>
      </c>
      <c r="AI12" s="131">
        <v>2.0158114202375716</v>
      </c>
      <c r="AJ12" s="131">
        <v>3.4256964336785787</v>
      </c>
      <c r="AK12" s="131">
        <v>9.5722158099650638</v>
      </c>
      <c r="AL12" s="130">
        <v>4.2712081258878071E-2</v>
      </c>
      <c r="AM12" s="131">
        <v>3.5089014159474012E-2</v>
      </c>
      <c r="AN12" s="131">
        <v>4.4894862920492965E-4</v>
      </c>
      <c r="AO12" s="131">
        <v>6.7611008309103392E-5</v>
      </c>
      <c r="AP12" s="131">
        <v>2.0888214426914931E-3</v>
      </c>
      <c r="AQ12" s="131">
        <v>5.0176860191985355E-3</v>
      </c>
      <c r="AR12" s="130">
        <v>5.295306876676424</v>
      </c>
      <c r="AS12" s="130">
        <v>7.5829328069703869E-2</v>
      </c>
      <c r="AT12" s="131">
        <v>0</v>
      </c>
      <c r="AU12" s="131">
        <v>7.1826582952016771E-2</v>
      </c>
      <c r="AV12" s="131">
        <v>3.9337751984496374E-3</v>
      </c>
      <c r="AW12" s="131">
        <v>6.8969919237466307E-5</v>
      </c>
      <c r="AX12" s="130">
        <v>1.5551617868955498E-3</v>
      </c>
      <c r="AY12" s="131">
        <v>5.6120554982153764E-4</v>
      </c>
      <c r="AZ12" s="131">
        <v>1.8000328623326588E-4</v>
      </c>
      <c r="BA12" s="131">
        <v>8.1395295084074626E-4</v>
      </c>
      <c r="BB12" s="130">
        <v>1.1355151834596567E-3</v>
      </c>
      <c r="BC12" s="131">
        <v>0</v>
      </c>
      <c r="BD12" s="130">
        <v>0.28240592597830128</v>
      </c>
      <c r="BE12" s="131">
        <v>2.318405167533813E-2</v>
      </c>
      <c r="BF12" s="131">
        <v>7.3868226404798698E-4</v>
      </c>
      <c r="BG12" s="131">
        <v>0.2569558160349249</v>
      </c>
      <c r="BH12" s="131">
        <v>1.6805663053354495E-4</v>
      </c>
      <c r="BI12" s="131">
        <v>1.3593193734567307E-3</v>
      </c>
      <c r="BJ12" s="130">
        <v>1.4953974265465382E-3</v>
      </c>
      <c r="BK12" s="131">
        <v>5.3861834123198841E-5</v>
      </c>
      <c r="BL12" s="131">
        <v>3.5874652505039369E-4</v>
      </c>
      <c r="BM12" s="131">
        <v>1.317511731468476E-4</v>
      </c>
      <c r="BN12" s="131">
        <v>9.5103789422609807E-4</v>
      </c>
      <c r="BO12" s="130">
        <v>1.5789360484566868E-2</v>
      </c>
      <c r="BP12" s="130">
        <v>4.4594816489534637</v>
      </c>
      <c r="BQ12" s="130">
        <v>0.72433817164384262</v>
      </c>
      <c r="BR12" s="131">
        <v>0.30332830157392848</v>
      </c>
      <c r="BS12" s="131">
        <v>0.42100987006991419</v>
      </c>
      <c r="BT12" s="130">
        <v>0.49502996142827643</v>
      </c>
      <c r="BU12" s="131">
        <v>0.27998177411685399</v>
      </c>
      <c r="BV12" s="131">
        <v>0.21504818731142245</v>
      </c>
      <c r="BW12" s="130">
        <v>0.52491598236622472</v>
      </c>
      <c r="BX12" s="131">
        <v>6.6460213748384693E-4</v>
      </c>
      <c r="BY12" s="131">
        <v>0.52056991230526894</v>
      </c>
      <c r="BZ12" s="131">
        <v>3.6814679234719329E-3</v>
      </c>
      <c r="CA12" s="130">
        <v>0</v>
      </c>
      <c r="CB12" s="130">
        <v>0</v>
      </c>
      <c r="CC12" s="132">
        <v>4320.8633694518976</v>
      </c>
      <c r="CD12" s="133">
        <v>4170.7704807533937</v>
      </c>
      <c r="CE12" s="133">
        <v>0</v>
      </c>
      <c r="CF12" s="133">
        <v>150.09288869850397</v>
      </c>
      <c r="CG12" s="60"/>
      <c r="CH12" s="123">
        <v>0</v>
      </c>
      <c r="CI12" s="59"/>
      <c r="CJ12" s="47"/>
      <c r="CK12" s="121">
        <v>159911.60401581792</v>
      </c>
      <c r="CL12" s="8"/>
    </row>
    <row r="13" spans="1:90" s="22" customFormat="1" ht="26.25" customHeight="1" x14ac:dyDescent="0.25">
      <c r="A13" s="293" t="s">
        <v>132</v>
      </c>
      <c r="B13" s="237" t="s">
        <v>97</v>
      </c>
      <c r="C13" s="118">
        <v>20.194717233817617</v>
      </c>
      <c r="D13" s="130">
        <v>0</v>
      </c>
      <c r="E13" s="131">
        <v>0</v>
      </c>
      <c r="F13" s="131">
        <v>0</v>
      </c>
      <c r="G13" s="131">
        <v>0</v>
      </c>
      <c r="H13" s="130">
        <v>20.194717233817617</v>
      </c>
      <c r="I13" s="130">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c r="AA13" s="131">
        <v>0</v>
      </c>
      <c r="AB13" s="131">
        <v>0</v>
      </c>
      <c r="AC13" s="130">
        <v>0</v>
      </c>
      <c r="AD13" s="130">
        <v>0</v>
      </c>
      <c r="AE13" s="131">
        <v>0</v>
      </c>
      <c r="AF13" s="131">
        <v>0</v>
      </c>
      <c r="AG13" s="130">
        <v>0</v>
      </c>
      <c r="AH13" s="130">
        <v>0</v>
      </c>
      <c r="AI13" s="131">
        <v>0</v>
      </c>
      <c r="AJ13" s="131">
        <v>0</v>
      </c>
      <c r="AK13" s="131">
        <v>0</v>
      </c>
      <c r="AL13" s="130">
        <v>0</v>
      </c>
      <c r="AM13" s="131">
        <v>0</v>
      </c>
      <c r="AN13" s="131">
        <v>0</v>
      </c>
      <c r="AO13" s="131">
        <v>0</v>
      </c>
      <c r="AP13" s="131">
        <v>0</v>
      </c>
      <c r="AQ13" s="131">
        <v>0</v>
      </c>
      <c r="AR13" s="130">
        <v>0</v>
      </c>
      <c r="AS13" s="130">
        <v>0</v>
      </c>
      <c r="AT13" s="131">
        <v>0</v>
      </c>
      <c r="AU13" s="131">
        <v>0</v>
      </c>
      <c r="AV13" s="131">
        <v>0</v>
      </c>
      <c r="AW13" s="131">
        <v>0</v>
      </c>
      <c r="AX13" s="130">
        <v>0</v>
      </c>
      <c r="AY13" s="131">
        <v>0</v>
      </c>
      <c r="AZ13" s="131">
        <v>0</v>
      </c>
      <c r="BA13" s="131">
        <v>0</v>
      </c>
      <c r="BB13" s="130">
        <v>0</v>
      </c>
      <c r="BC13" s="131">
        <v>0</v>
      </c>
      <c r="BD13" s="130">
        <v>0</v>
      </c>
      <c r="BE13" s="131">
        <v>0</v>
      </c>
      <c r="BF13" s="131">
        <v>0</v>
      </c>
      <c r="BG13" s="131">
        <v>0</v>
      </c>
      <c r="BH13" s="131">
        <v>0</v>
      </c>
      <c r="BI13" s="131">
        <v>0</v>
      </c>
      <c r="BJ13" s="130">
        <v>0</v>
      </c>
      <c r="BK13" s="131">
        <v>0</v>
      </c>
      <c r="BL13" s="131">
        <v>0</v>
      </c>
      <c r="BM13" s="131">
        <v>0</v>
      </c>
      <c r="BN13" s="131">
        <v>0</v>
      </c>
      <c r="BO13" s="130">
        <v>0</v>
      </c>
      <c r="BP13" s="130">
        <v>0</v>
      </c>
      <c r="BQ13" s="130">
        <v>0</v>
      </c>
      <c r="BR13" s="131">
        <v>0</v>
      </c>
      <c r="BS13" s="131">
        <v>0</v>
      </c>
      <c r="BT13" s="130">
        <v>0</v>
      </c>
      <c r="BU13" s="131">
        <v>0</v>
      </c>
      <c r="BV13" s="131">
        <v>0</v>
      </c>
      <c r="BW13" s="130">
        <v>0</v>
      </c>
      <c r="BX13" s="131">
        <v>0</v>
      </c>
      <c r="BY13" s="131">
        <v>0</v>
      </c>
      <c r="BZ13" s="131">
        <v>0</v>
      </c>
      <c r="CA13" s="130">
        <v>0</v>
      </c>
      <c r="CB13" s="130">
        <v>0</v>
      </c>
      <c r="CC13" s="130">
        <v>0</v>
      </c>
      <c r="CD13" s="131">
        <v>0</v>
      </c>
      <c r="CE13" s="131">
        <v>0</v>
      </c>
      <c r="CF13" s="131">
        <v>0</v>
      </c>
      <c r="CG13" s="47"/>
      <c r="CH13" s="124">
        <v>0</v>
      </c>
      <c r="CI13" s="61"/>
      <c r="CJ13" s="47"/>
      <c r="CK13" s="125">
        <v>20.194717233817617</v>
      </c>
      <c r="CL13" s="8"/>
    </row>
    <row r="14" spans="1:90" s="22" customFormat="1" ht="26.25" customHeight="1" x14ac:dyDescent="0.25">
      <c r="A14" s="293" t="s">
        <v>133</v>
      </c>
      <c r="B14" s="237" t="s">
        <v>98</v>
      </c>
      <c r="C14" s="118">
        <v>43225.920876864649</v>
      </c>
      <c r="D14" s="130">
        <v>0</v>
      </c>
      <c r="E14" s="131">
        <v>0</v>
      </c>
      <c r="F14" s="131">
        <v>0</v>
      </c>
      <c r="G14" s="131">
        <v>0</v>
      </c>
      <c r="H14" s="130">
        <v>0</v>
      </c>
      <c r="I14" s="130">
        <v>31099.870020864648</v>
      </c>
      <c r="J14" s="131">
        <v>0</v>
      </c>
      <c r="K14" s="131">
        <v>0</v>
      </c>
      <c r="L14" s="131">
        <v>0</v>
      </c>
      <c r="M14" s="131">
        <v>0</v>
      </c>
      <c r="N14" s="131">
        <v>0</v>
      </c>
      <c r="O14" s="131">
        <v>2870.1010000467763</v>
      </c>
      <c r="P14" s="131">
        <v>0</v>
      </c>
      <c r="Q14" s="131">
        <v>0</v>
      </c>
      <c r="R14" s="131">
        <v>0</v>
      </c>
      <c r="S14" s="131">
        <v>0</v>
      </c>
      <c r="T14" s="131">
        <v>28229.769020817872</v>
      </c>
      <c r="U14" s="131">
        <v>0</v>
      </c>
      <c r="V14" s="131">
        <v>0</v>
      </c>
      <c r="W14" s="131">
        <v>0</v>
      </c>
      <c r="X14" s="131">
        <v>0</v>
      </c>
      <c r="Y14" s="131">
        <v>0</v>
      </c>
      <c r="Z14" s="131">
        <v>0</v>
      </c>
      <c r="AA14" s="131">
        <v>0</v>
      </c>
      <c r="AB14" s="131">
        <v>0</v>
      </c>
      <c r="AC14" s="130">
        <v>12126.050856</v>
      </c>
      <c r="AD14" s="130">
        <v>0</v>
      </c>
      <c r="AE14" s="131">
        <v>0</v>
      </c>
      <c r="AF14" s="131">
        <v>0</v>
      </c>
      <c r="AG14" s="130">
        <v>0</v>
      </c>
      <c r="AH14" s="130">
        <v>0</v>
      </c>
      <c r="AI14" s="131">
        <v>0</v>
      </c>
      <c r="AJ14" s="131">
        <v>0</v>
      </c>
      <c r="AK14" s="131">
        <v>0</v>
      </c>
      <c r="AL14" s="130">
        <v>0</v>
      </c>
      <c r="AM14" s="131">
        <v>0</v>
      </c>
      <c r="AN14" s="131">
        <v>0</v>
      </c>
      <c r="AO14" s="131">
        <v>0</v>
      </c>
      <c r="AP14" s="131">
        <v>0</v>
      </c>
      <c r="AQ14" s="131">
        <v>0</v>
      </c>
      <c r="AR14" s="130">
        <v>0</v>
      </c>
      <c r="AS14" s="130">
        <v>0</v>
      </c>
      <c r="AT14" s="131">
        <v>0</v>
      </c>
      <c r="AU14" s="131">
        <v>0</v>
      </c>
      <c r="AV14" s="131">
        <v>0</v>
      </c>
      <c r="AW14" s="131">
        <v>0</v>
      </c>
      <c r="AX14" s="130">
        <v>0</v>
      </c>
      <c r="AY14" s="131">
        <v>0</v>
      </c>
      <c r="AZ14" s="131">
        <v>0</v>
      </c>
      <c r="BA14" s="131">
        <v>0</v>
      </c>
      <c r="BB14" s="130">
        <v>0</v>
      </c>
      <c r="BC14" s="131">
        <v>0</v>
      </c>
      <c r="BD14" s="130">
        <v>0</v>
      </c>
      <c r="BE14" s="131">
        <v>0</v>
      </c>
      <c r="BF14" s="131">
        <v>0</v>
      </c>
      <c r="BG14" s="131">
        <v>0</v>
      </c>
      <c r="BH14" s="131">
        <v>0</v>
      </c>
      <c r="BI14" s="131">
        <v>0</v>
      </c>
      <c r="BJ14" s="130">
        <v>0</v>
      </c>
      <c r="BK14" s="131">
        <v>0</v>
      </c>
      <c r="BL14" s="131">
        <v>0</v>
      </c>
      <c r="BM14" s="131">
        <v>0</v>
      </c>
      <c r="BN14" s="131">
        <v>0</v>
      </c>
      <c r="BO14" s="130">
        <v>0</v>
      </c>
      <c r="BP14" s="130">
        <v>0</v>
      </c>
      <c r="BQ14" s="130">
        <v>0</v>
      </c>
      <c r="BR14" s="131">
        <v>0</v>
      </c>
      <c r="BS14" s="131">
        <v>0</v>
      </c>
      <c r="BT14" s="130">
        <v>0</v>
      </c>
      <c r="BU14" s="131">
        <v>0</v>
      </c>
      <c r="BV14" s="131">
        <v>0</v>
      </c>
      <c r="BW14" s="130">
        <v>0</v>
      </c>
      <c r="BX14" s="131">
        <v>0</v>
      </c>
      <c r="BY14" s="131">
        <v>0</v>
      </c>
      <c r="BZ14" s="131">
        <v>0</v>
      </c>
      <c r="CA14" s="130">
        <v>0</v>
      </c>
      <c r="CB14" s="130">
        <v>0</v>
      </c>
      <c r="CC14" s="130">
        <v>0</v>
      </c>
      <c r="CD14" s="131">
        <v>0</v>
      </c>
      <c r="CE14" s="131">
        <v>0</v>
      </c>
      <c r="CF14" s="131">
        <v>0</v>
      </c>
      <c r="CG14" s="47"/>
      <c r="CH14" s="124">
        <v>0</v>
      </c>
      <c r="CI14" s="61"/>
      <c r="CJ14" s="47"/>
      <c r="CK14" s="125">
        <v>43225.920876864649</v>
      </c>
      <c r="CL14" s="8"/>
    </row>
    <row r="15" spans="1:90" s="22" customFormat="1" ht="26.25" customHeight="1" x14ac:dyDescent="0.25">
      <c r="A15" s="293" t="s">
        <v>134</v>
      </c>
      <c r="B15" s="237" t="s">
        <v>99</v>
      </c>
      <c r="C15" s="118">
        <v>90101.294418697988</v>
      </c>
      <c r="D15" s="130">
        <v>0</v>
      </c>
      <c r="E15" s="131">
        <v>0</v>
      </c>
      <c r="F15" s="131">
        <v>0</v>
      </c>
      <c r="G15" s="131">
        <v>0</v>
      </c>
      <c r="H15" s="130">
        <v>1149.522734854103</v>
      </c>
      <c r="I15" s="130">
        <v>88951.771683843879</v>
      </c>
      <c r="J15" s="131">
        <v>180.12438260000002</v>
      </c>
      <c r="K15" s="131">
        <v>0</v>
      </c>
      <c r="L15" s="131">
        <v>0</v>
      </c>
      <c r="M15" s="131">
        <v>0</v>
      </c>
      <c r="N15" s="131">
        <v>0</v>
      </c>
      <c r="O15" s="131">
        <v>0</v>
      </c>
      <c r="P15" s="131">
        <v>9050.8136400000003</v>
      </c>
      <c r="Q15" s="131">
        <v>0</v>
      </c>
      <c r="R15" s="131">
        <v>0</v>
      </c>
      <c r="S15" s="131">
        <v>5643.8106179458973</v>
      </c>
      <c r="T15" s="131">
        <v>73854.34494729797</v>
      </c>
      <c r="U15" s="131">
        <v>95.182761970942124</v>
      </c>
      <c r="V15" s="131">
        <v>12.667467165575301</v>
      </c>
      <c r="W15" s="131">
        <v>9.3614826482164606</v>
      </c>
      <c r="X15" s="131">
        <v>70.388514552978492</v>
      </c>
      <c r="Y15" s="131">
        <v>24.211957802213316</v>
      </c>
      <c r="Z15" s="131">
        <v>2.0981689817674778</v>
      </c>
      <c r="AA15" s="131">
        <v>0</v>
      </c>
      <c r="AB15" s="131">
        <v>8.7677428783068283</v>
      </c>
      <c r="AC15" s="130">
        <v>0</v>
      </c>
      <c r="AD15" s="130">
        <v>0</v>
      </c>
      <c r="AE15" s="131">
        <v>0</v>
      </c>
      <c r="AF15" s="131">
        <v>0</v>
      </c>
      <c r="AG15" s="130">
        <v>0</v>
      </c>
      <c r="AH15" s="130">
        <v>0</v>
      </c>
      <c r="AI15" s="131">
        <v>0</v>
      </c>
      <c r="AJ15" s="131">
        <v>0</v>
      </c>
      <c r="AK15" s="131">
        <v>0</v>
      </c>
      <c r="AL15" s="130">
        <v>0</v>
      </c>
      <c r="AM15" s="131">
        <v>0</v>
      </c>
      <c r="AN15" s="131">
        <v>0</v>
      </c>
      <c r="AO15" s="131">
        <v>0</v>
      </c>
      <c r="AP15" s="131">
        <v>0</v>
      </c>
      <c r="AQ15" s="131">
        <v>0</v>
      </c>
      <c r="AR15" s="130">
        <v>0</v>
      </c>
      <c r="AS15" s="130">
        <v>0</v>
      </c>
      <c r="AT15" s="131">
        <v>0</v>
      </c>
      <c r="AU15" s="131">
        <v>0</v>
      </c>
      <c r="AV15" s="131">
        <v>0</v>
      </c>
      <c r="AW15" s="131">
        <v>0</v>
      </c>
      <c r="AX15" s="130">
        <v>0</v>
      </c>
      <c r="AY15" s="131">
        <v>0</v>
      </c>
      <c r="AZ15" s="131">
        <v>0</v>
      </c>
      <c r="BA15" s="131">
        <v>0</v>
      </c>
      <c r="BB15" s="130">
        <v>0</v>
      </c>
      <c r="BC15" s="131">
        <v>0</v>
      </c>
      <c r="BD15" s="130">
        <v>0</v>
      </c>
      <c r="BE15" s="131">
        <v>0</v>
      </c>
      <c r="BF15" s="131">
        <v>0</v>
      </c>
      <c r="BG15" s="131">
        <v>0</v>
      </c>
      <c r="BH15" s="131">
        <v>0</v>
      </c>
      <c r="BI15" s="131">
        <v>0</v>
      </c>
      <c r="BJ15" s="130">
        <v>0</v>
      </c>
      <c r="BK15" s="131">
        <v>0</v>
      </c>
      <c r="BL15" s="131">
        <v>0</v>
      </c>
      <c r="BM15" s="131">
        <v>0</v>
      </c>
      <c r="BN15" s="131">
        <v>0</v>
      </c>
      <c r="BO15" s="130">
        <v>0</v>
      </c>
      <c r="BP15" s="130">
        <v>0</v>
      </c>
      <c r="BQ15" s="130">
        <v>0</v>
      </c>
      <c r="BR15" s="131">
        <v>0</v>
      </c>
      <c r="BS15" s="131">
        <v>0</v>
      </c>
      <c r="BT15" s="130">
        <v>0</v>
      </c>
      <c r="BU15" s="131">
        <v>0</v>
      </c>
      <c r="BV15" s="131">
        <v>0</v>
      </c>
      <c r="BW15" s="130">
        <v>0</v>
      </c>
      <c r="BX15" s="131">
        <v>0</v>
      </c>
      <c r="BY15" s="131">
        <v>0</v>
      </c>
      <c r="BZ15" s="131">
        <v>0</v>
      </c>
      <c r="CA15" s="130">
        <v>0</v>
      </c>
      <c r="CB15" s="130">
        <v>0</v>
      </c>
      <c r="CC15" s="130">
        <v>0</v>
      </c>
      <c r="CD15" s="131">
        <v>0</v>
      </c>
      <c r="CE15" s="131">
        <v>0</v>
      </c>
      <c r="CF15" s="131">
        <v>0</v>
      </c>
      <c r="CG15" s="47"/>
      <c r="CH15" s="124">
        <v>0</v>
      </c>
      <c r="CI15" s="61"/>
      <c r="CJ15" s="47"/>
      <c r="CK15" s="125">
        <v>90101.294418697988</v>
      </c>
      <c r="CL15" s="8"/>
    </row>
    <row r="16" spans="1:90" s="22" customFormat="1" ht="26.25" customHeight="1" x14ac:dyDescent="0.25">
      <c r="A16" s="293" t="s">
        <v>135</v>
      </c>
      <c r="B16" s="237" t="s">
        <v>100</v>
      </c>
      <c r="C16" s="118">
        <v>0.76963200496265205</v>
      </c>
      <c r="D16" s="130">
        <v>5.1647116963240412E-5</v>
      </c>
      <c r="E16" s="131">
        <v>5.1647116963240412E-5</v>
      </c>
      <c r="F16" s="131">
        <v>0</v>
      </c>
      <c r="G16" s="131">
        <v>0</v>
      </c>
      <c r="H16" s="130">
        <v>0</v>
      </c>
      <c r="I16" s="130">
        <v>0.31676974467419683</v>
      </c>
      <c r="J16" s="131">
        <v>6.2441999999999998E-2</v>
      </c>
      <c r="K16" s="131">
        <v>0</v>
      </c>
      <c r="L16" s="131">
        <v>0</v>
      </c>
      <c r="M16" s="131">
        <v>1.7403778696787402E-3</v>
      </c>
      <c r="N16" s="131">
        <v>0</v>
      </c>
      <c r="O16" s="131">
        <v>0</v>
      </c>
      <c r="P16" s="131">
        <v>0</v>
      </c>
      <c r="Q16" s="131">
        <v>1.7403778696787402E-3</v>
      </c>
      <c r="R16" s="131">
        <v>0</v>
      </c>
      <c r="S16" s="131">
        <v>8.7018893483937012E-4</v>
      </c>
      <c r="T16" s="131">
        <v>0.13030920000000001</v>
      </c>
      <c r="U16" s="131">
        <v>3.0276182393920201E-2</v>
      </c>
      <c r="V16" s="131">
        <v>3.8916950596252133E-3</v>
      </c>
      <c r="W16" s="131">
        <v>2.8058304940374784E-2</v>
      </c>
      <c r="X16" s="131">
        <v>3.6923980240658641E-2</v>
      </c>
      <c r="Y16" s="131">
        <v>0</v>
      </c>
      <c r="Z16" s="131">
        <v>0</v>
      </c>
      <c r="AA16" s="131">
        <v>0</v>
      </c>
      <c r="AB16" s="131">
        <v>2.0517437365421151E-2</v>
      </c>
      <c r="AC16" s="130">
        <v>0</v>
      </c>
      <c r="AD16" s="130">
        <v>1.74037786967874E-2</v>
      </c>
      <c r="AE16" s="131">
        <v>1.74037786967874E-2</v>
      </c>
      <c r="AF16" s="131">
        <v>0</v>
      </c>
      <c r="AG16" s="130">
        <v>0</v>
      </c>
      <c r="AH16" s="130">
        <v>8.7018893483937012E-4</v>
      </c>
      <c r="AI16" s="131">
        <v>0</v>
      </c>
      <c r="AJ16" s="131">
        <v>0</v>
      </c>
      <c r="AK16" s="131">
        <v>8.7018893483937012E-4</v>
      </c>
      <c r="AL16" s="130">
        <v>8.7018893483937012E-4</v>
      </c>
      <c r="AM16" s="131">
        <v>0</v>
      </c>
      <c r="AN16" s="131">
        <v>0</v>
      </c>
      <c r="AO16" s="131">
        <v>0</v>
      </c>
      <c r="AP16" s="131">
        <v>0</v>
      </c>
      <c r="AQ16" s="131">
        <v>8.7018893483937012E-4</v>
      </c>
      <c r="AR16" s="130">
        <v>0</v>
      </c>
      <c r="AS16" s="130">
        <v>0</v>
      </c>
      <c r="AT16" s="131">
        <v>0</v>
      </c>
      <c r="AU16" s="131">
        <v>0</v>
      </c>
      <c r="AV16" s="131">
        <v>0</v>
      </c>
      <c r="AW16" s="131">
        <v>0</v>
      </c>
      <c r="AX16" s="130">
        <v>0</v>
      </c>
      <c r="AY16" s="131">
        <v>0</v>
      </c>
      <c r="AZ16" s="131">
        <v>0</v>
      </c>
      <c r="BA16" s="131">
        <v>0</v>
      </c>
      <c r="BB16" s="130">
        <v>2.3495101240662994E-2</v>
      </c>
      <c r="BC16" s="131">
        <v>0</v>
      </c>
      <c r="BD16" s="130">
        <v>2.3495101240662994E-2</v>
      </c>
      <c r="BE16" s="131">
        <v>0</v>
      </c>
      <c r="BF16" s="131">
        <v>0</v>
      </c>
      <c r="BG16" s="131">
        <v>2.3495101240662994E-2</v>
      </c>
      <c r="BH16" s="131">
        <v>0</v>
      </c>
      <c r="BI16" s="131">
        <v>0</v>
      </c>
      <c r="BJ16" s="130">
        <v>2.3495101240662994E-2</v>
      </c>
      <c r="BK16" s="131">
        <v>2.3495101240662994E-2</v>
      </c>
      <c r="BL16" s="131">
        <v>0</v>
      </c>
      <c r="BM16" s="131">
        <v>0</v>
      </c>
      <c r="BN16" s="131">
        <v>0</v>
      </c>
      <c r="BO16" s="130">
        <v>0.3051972</v>
      </c>
      <c r="BP16" s="130">
        <v>0</v>
      </c>
      <c r="BQ16" s="130">
        <v>0</v>
      </c>
      <c r="BR16" s="131">
        <v>0</v>
      </c>
      <c r="BS16" s="131">
        <v>0</v>
      </c>
      <c r="BT16" s="130">
        <v>2.6703845318963512E-2</v>
      </c>
      <c r="BU16" s="131">
        <v>1.7729340848625902E-2</v>
      </c>
      <c r="BV16" s="131">
        <v>8.9745044703376103E-3</v>
      </c>
      <c r="BW16" s="130">
        <v>3.1280107564073248E-2</v>
      </c>
      <c r="BX16" s="131">
        <v>2.1887478255925106E-2</v>
      </c>
      <c r="BY16" s="131">
        <v>1.9365194462502141E-3</v>
      </c>
      <c r="BZ16" s="131">
        <v>7.4561098618979279E-3</v>
      </c>
      <c r="CA16" s="130">
        <v>0</v>
      </c>
      <c r="CB16" s="130">
        <v>0</v>
      </c>
      <c r="CC16" s="130">
        <v>306.76209840000001</v>
      </c>
      <c r="CD16" s="131">
        <v>121.86655012967164</v>
      </c>
      <c r="CE16" s="131">
        <v>0</v>
      </c>
      <c r="CF16" s="131">
        <v>184.89554827032836</v>
      </c>
      <c r="CG16" s="47"/>
      <c r="CH16" s="124">
        <v>0</v>
      </c>
      <c r="CI16" s="61"/>
      <c r="CJ16" s="47"/>
      <c r="CK16" s="125">
        <v>307.53173040496267</v>
      </c>
      <c r="CL16" s="8"/>
    </row>
    <row r="17" spans="1:90" s="22" customFormat="1" ht="26.25" customHeight="1" x14ac:dyDescent="0.25">
      <c r="A17" s="293" t="s">
        <v>136</v>
      </c>
      <c r="B17" s="237" t="s">
        <v>101</v>
      </c>
      <c r="C17" s="118">
        <v>436104.81690319104</v>
      </c>
      <c r="D17" s="130">
        <v>6668.0258730874393</v>
      </c>
      <c r="E17" s="131">
        <v>6668.0258730874393</v>
      </c>
      <c r="F17" s="131">
        <v>0</v>
      </c>
      <c r="G17" s="131">
        <v>0</v>
      </c>
      <c r="H17" s="130">
        <v>2957.5324234495615</v>
      </c>
      <c r="I17" s="130">
        <v>169128.18414054706</v>
      </c>
      <c r="J17" s="131">
        <v>28608.289028233477</v>
      </c>
      <c r="K17" s="131">
        <v>4680.5134311192478</v>
      </c>
      <c r="L17" s="131">
        <v>301.07162203207218</v>
      </c>
      <c r="M17" s="131">
        <v>2124.8352113501733</v>
      </c>
      <c r="N17" s="131">
        <v>2189.5956110680604</v>
      </c>
      <c r="O17" s="131">
        <v>7769.7665684146177</v>
      </c>
      <c r="P17" s="131">
        <v>55733.111623610697</v>
      </c>
      <c r="Q17" s="131">
        <v>2123.8772543965733</v>
      </c>
      <c r="R17" s="131">
        <v>583.19734114305675</v>
      </c>
      <c r="S17" s="131">
        <v>20633.557278935747</v>
      </c>
      <c r="T17" s="131">
        <v>34183.202477002298</v>
      </c>
      <c r="U17" s="131">
        <v>2823.163632157256</v>
      </c>
      <c r="V17" s="131">
        <v>877.6453863522363</v>
      </c>
      <c r="W17" s="131">
        <v>784.73960310507687</v>
      </c>
      <c r="X17" s="131">
        <v>2235.1974173957556</v>
      </c>
      <c r="Y17" s="131">
        <v>1984.7043674301199</v>
      </c>
      <c r="Z17" s="131">
        <v>483.42514169555966</v>
      </c>
      <c r="AA17" s="131">
        <v>586.82686591917911</v>
      </c>
      <c r="AB17" s="131">
        <v>421.46427918586198</v>
      </c>
      <c r="AC17" s="130">
        <v>175545.26219355338</v>
      </c>
      <c r="AD17" s="130">
        <v>1067.9223826241775</v>
      </c>
      <c r="AE17" s="131">
        <v>87.615691966305064</v>
      </c>
      <c r="AF17" s="131">
        <v>980.30669065787242</v>
      </c>
      <c r="AG17" s="130">
        <v>5142.2183445099581</v>
      </c>
      <c r="AH17" s="130">
        <v>17402.30755132288</v>
      </c>
      <c r="AI17" s="131">
        <v>1543.2401896449869</v>
      </c>
      <c r="AJ17" s="131">
        <v>9217.5808318776089</v>
      </c>
      <c r="AK17" s="131">
        <v>6641.486529800286</v>
      </c>
      <c r="AL17" s="130">
        <v>4799.9900432388458</v>
      </c>
      <c r="AM17" s="131">
        <v>2181.4771956610402</v>
      </c>
      <c r="AN17" s="131">
        <v>3.1582273278219226</v>
      </c>
      <c r="AO17" s="131">
        <v>3.0205335404172695</v>
      </c>
      <c r="AP17" s="131">
        <v>2402.269912427113</v>
      </c>
      <c r="AQ17" s="131">
        <v>210.06417428245348</v>
      </c>
      <c r="AR17" s="130">
        <v>5447.5773419566976</v>
      </c>
      <c r="AS17" s="130">
        <v>1885.1068338887565</v>
      </c>
      <c r="AT17" s="131">
        <v>726.11991561939271</v>
      </c>
      <c r="AU17" s="131">
        <v>390.30305560383852</v>
      </c>
      <c r="AV17" s="131">
        <v>175.09748938933367</v>
      </c>
      <c r="AW17" s="131">
        <v>593.58637327619135</v>
      </c>
      <c r="AX17" s="130">
        <v>2006.360697762633</v>
      </c>
      <c r="AY17" s="131">
        <v>1113.2799369607376</v>
      </c>
      <c r="AZ17" s="131">
        <v>390.99616386151246</v>
      </c>
      <c r="BA17" s="131">
        <v>502.08459694038282</v>
      </c>
      <c r="BB17" s="130">
        <v>392.04678042555349</v>
      </c>
      <c r="BC17" s="131">
        <v>0</v>
      </c>
      <c r="BD17" s="130">
        <v>6845.6825902973733</v>
      </c>
      <c r="BE17" s="131">
        <v>5044.3408009233735</v>
      </c>
      <c r="BF17" s="131">
        <v>654.7020441581875</v>
      </c>
      <c r="BG17" s="131">
        <v>612.87851530820285</v>
      </c>
      <c r="BH17" s="131">
        <v>311.27172380554288</v>
      </c>
      <c r="BI17" s="131">
        <v>222.48950610206703</v>
      </c>
      <c r="BJ17" s="130">
        <v>2847.8404494404322</v>
      </c>
      <c r="BK17" s="131">
        <v>133.55093945749348</v>
      </c>
      <c r="BL17" s="131">
        <v>1989.4231123743186</v>
      </c>
      <c r="BM17" s="131">
        <v>263.50458752745226</v>
      </c>
      <c r="BN17" s="131">
        <v>461.3618100811675</v>
      </c>
      <c r="BO17" s="130">
        <v>8898.9730057848356</v>
      </c>
      <c r="BP17" s="130">
        <v>10336.602161748913</v>
      </c>
      <c r="BQ17" s="130">
        <v>9399.3357842343976</v>
      </c>
      <c r="BR17" s="131">
        <v>5810.8184592086081</v>
      </c>
      <c r="BS17" s="131">
        <v>3588.5173250257894</v>
      </c>
      <c r="BT17" s="130">
        <v>2400.461142337977</v>
      </c>
      <c r="BU17" s="131">
        <v>1358.6768977878851</v>
      </c>
      <c r="BV17" s="131">
        <v>1041.7842445500919</v>
      </c>
      <c r="BW17" s="130">
        <v>2542.8606620877777</v>
      </c>
      <c r="BX17" s="131">
        <v>654.44615130191107</v>
      </c>
      <c r="BY17" s="131">
        <v>382.88629097383381</v>
      </c>
      <c r="BZ17" s="131">
        <v>1505.5282198120328</v>
      </c>
      <c r="CA17" s="130">
        <v>390.52650089237056</v>
      </c>
      <c r="CB17" s="130">
        <v>0</v>
      </c>
      <c r="CC17" s="130">
        <v>145744.43934812976</v>
      </c>
      <c r="CD17" s="131">
        <v>113970.98442914757</v>
      </c>
      <c r="CE17" s="131">
        <v>0.16235177454246563</v>
      </c>
      <c r="CF17" s="131">
        <v>31773.292567207642</v>
      </c>
      <c r="CG17" s="47"/>
      <c r="CH17" s="124">
        <v>0</v>
      </c>
      <c r="CI17" s="61"/>
      <c r="CJ17" s="47"/>
      <c r="CK17" s="125">
        <v>581849.25625132082</v>
      </c>
      <c r="CL17" s="8"/>
    </row>
    <row r="18" spans="1:90" s="22" customFormat="1" ht="26.25" customHeight="1" x14ac:dyDescent="0.25">
      <c r="A18" s="293" t="s">
        <v>137</v>
      </c>
      <c r="B18" s="237" t="s">
        <v>102</v>
      </c>
      <c r="C18" s="118">
        <v>11886.241406339093</v>
      </c>
      <c r="D18" s="130">
        <v>826.84032420740391</v>
      </c>
      <c r="E18" s="131">
        <v>414.33140765185198</v>
      </c>
      <c r="F18" s="131">
        <v>353.58981751363854</v>
      </c>
      <c r="G18" s="131">
        <v>58.919099041913299</v>
      </c>
      <c r="H18" s="130">
        <v>6.7212217108332535</v>
      </c>
      <c r="I18" s="130">
        <v>864.82251469364257</v>
      </c>
      <c r="J18" s="131">
        <v>82.747080463432994</v>
      </c>
      <c r="K18" s="131">
        <v>6.8199144560085792</v>
      </c>
      <c r="L18" s="131">
        <v>10.923017842727017</v>
      </c>
      <c r="M18" s="131">
        <v>0</v>
      </c>
      <c r="N18" s="131">
        <v>9.670791395815499</v>
      </c>
      <c r="O18" s="131">
        <v>1.2593965551482988</v>
      </c>
      <c r="P18" s="131">
        <v>12.420836175678669</v>
      </c>
      <c r="Q18" s="131">
        <v>0.57622382114326198</v>
      </c>
      <c r="R18" s="131">
        <v>51.232961344229182</v>
      </c>
      <c r="S18" s="131">
        <v>84.397760724307091</v>
      </c>
      <c r="T18" s="131">
        <v>17.268081725737687</v>
      </c>
      <c r="U18" s="131">
        <v>283.16855895636064</v>
      </c>
      <c r="V18" s="131">
        <v>46.055952155371351</v>
      </c>
      <c r="W18" s="131">
        <v>50.042940155359069</v>
      </c>
      <c r="X18" s="131">
        <v>71.082820792905977</v>
      </c>
      <c r="Y18" s="131">
        <v>50.368234608855929</v>
      </c>
      <c r="Z18" s="131">
        <v>44.701377649299651</v>
      </c>
      <c r="AA18" s="131">
        <v>19.295578695787714</v>
      </c>
      <c r="AB18" s="131">
        <v>22.790987175474108</v>
      </c>
      <c r="AC18" s="130">
        <v>23.554099768468326</v>
      </c>
      <c r="AD18" s="130">
        <v>192.84313275626144</v>
      </c>
      <c r="AE18" s="131">
        <v>27.564459570305239</v>
      </c>
      <c r="AF18" s="131">
        <v>165.27867318595619</v>
      </c>
      <c r="AG18" s="130">
        <v>847.22723498192772</v>
      </c>
      <c r="AH18" s="130">
        <v>1628.2986577616407</v>
      </c>
      <c r="AI18" s="131">
        <v>690.97044283944183</v>
      </c>
      <c r="AJ18" s="131">
        <v>888.30292548104649</v>
      </c>
      <c r="AK18" s="131">
        <v>49.025289441152353</v>
      </c>
      <c r="AL18" s="130">
        <v>3316.4508826616411</v>
      </c>
      <c r="AM18" s="131">
        <v>2207.6610849672384</v>
      </c>
      <c r="AN18" s="131">
        <v>91.24935110339328</v>
      </c>
      <c r="AO18" s="131">
        <v>87.199832528028395</v>
      </c>
      <c r="AP18" s="131">
        <v>815.83494463153522</v>
      </c>
      <c r="AQ18" s="131">
        <v>114.50566943144619</v>
      </c>
      <c r="AR18" s="130">
        <v>89.159451919009285</v>
      </c>
      <c r="AS18" s="130">
        <v>357.60406826641452</v>
      </c>
      <c r="AT18" s="131">
        <v>6.1439827418688715</v>
      </c>
      <c r="AU18" s="131">
        <v>5.6606583160019284</v>
      </c>
      <c r="AV18" s="131">
        <v>138.39023315089602</v>
      </c>
      <c r="AW18" s="131">
        <v>207.40919405764765</v>
      </c>
      <c r="AX18" s="130">
        <v>148.9572360316937</v>
      </c>
      <c r="AY18" s="131">
        <v>24.131632776654655</v>
      </c>
      <c r="AZ18" s="131">
        <v>49.341621950602807</v>
      </c>
      <c r="BA18" s="131">
        <v>75.483981304436256</v>
      </c>
      <c r="BB18" s="130">
        <v>102.78110043858075</v>
      </c>
      <c r="BC18" s="131">
        <v>0</v>
      </c>
      <c r="BD18" s="130">
        <v>606.96921385659607</v>
      </c>
      <c r="BE18" s="131">
        <v>295.41904649778951</v>
      </c>
      <c r="BF18" s="131">
        <v>233.3169070838776</v>
      </c>
      <c r="BG18" s="131">
        <v>15.091493667683366</v>
      </c>
      <c r="BH18" s="131">
        <v>16.876257700748038</v>
      </c>
      <c r="BI18" s="131">
        <v>46.26550890649753</v>
      </c>
      <c r="BJ18" s="130">
        <v>1296.6802053321312</v>
      </c>
      <c r="BK18" s="131">
        <v>538.14477281830818</v>
      </c>
      <c r="BL18" s="131">
        <v>53.82942793156905</v>
      </c>
      <c r="BM18" s="131">
        <v>4.5151950727742307E-2</v>
      </c>
      <c r="BN18" s="131">
        <v>704.66085263152615</v>
      </c>
      <c r="BO18" s="130">
        <v>765.66291050975201</v>
      </c>
      <c r="BP18" s="130">
        <v>128.03179848176325</v>
      </c>
      <c r="BQ18" s="130">
        <v>338.59908208075831</v>
      </c>
      <c r="BR18" s="131">
        <v>299.15611893433504</v>
      </c>
      <c r="BS18" s="131">
        <v>39.442963146423295</v>
      </c>
      <c r="BT18" s="130">
        <v>99.385880559846669</v>
      </c>
      <c r="BU18" s="131">
        <v>27.81930408393842</v>
      </c>
      <c r="BV18" s="131">
        <v>71.566576475908249</v>
      </c>
      <c r="BW18" s="130">
        <v>245.65239032072785</v>
      </c>
      <c r="BX18" s="131">
        <v>183.28324164775881</v>
      </c>
      <c r="BY18" s="131">
        <v>2.6789435825283405</v>
      </c>
      <c r="BZ18" s="131">
        <v>59.690205090440685</v>
      </c>
      <c r="CA18" s="130">
        <v>0</v>
      </c>
      <c r="CB18" s="130">
        <v>0</v>
      </c>
      <c r="CC18" s="130">
        <v>42888.757536079655</v>
      </c>
      <c r="CD18" s="131">
        <v>284.95149796753151</v>
      </c>
      <c r="CE18" s="131">
        <v>41946.981564589209</v>
      </c>
      <c r="CF18" s="131">
        <v>656.82447352291581</v>
      </c>
      <c r="CG18" s="47"/>
      <c r="CH18" s="124">
        <v>0</v>
      </c>
      <c r="CI18" s="61"/>
      <c r="CJ18" s="47"/>
      <c r="CK18" s="125">
        <v>54774.998942418752</v>
      </c>
      <c r="CL18" s="8"/>
    </row>
    <row r="19" spans="1:90" s="22" customFormat="1" ht="26.25" customHeight="1" x14ac:dyDescent="0.25">
      <c r="A19" s="293" t="s">
        <v>138</v>
      </c>
      <c r="B19" s="237" t="s">
        <v>103</v>
      </c>
      <c r="C19" s="118">
        <v>55681.063266238722</v>
      </c>
      <c r="D19" s="130">
        <v>0</v>
      </c>
      <c r="E19" s="131">
        <v>0</v>
      </c>
      <c r="F19" s="131">
        <v>0</v>
      </c>
      <c r="G19" s="131">
        <v>0</v>
      </c>
      <c r="H19" s="130">
        <v>0</v>
      </c>
      <c r="I19" s="130">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0">
        <v>39.783249400000003</v>
      </c>
      <c r="AD19" s="130">
        <v>0</v>
      </c>
      <c r="AE19" s="131">
        <v>0</v>
      </c>
      <c r="AF19" s="131">
        <v>0</v>
      </c>
      <c r="AG19" s="130">
        <v>0</v>
      </c>
      <c r="AH19" s="130">
        <v>0</v>
      </c>
      <c r="AI19" s="131">
        <v>0</v>
      </c>
      <c r="AJ19" s="131">
        <v>0</v>
      </c>
      <c r="AK19" s="131">
        <v>0</v>
      </c>
      <c r="AL19" s="130">
        <v>53502.475762573718</v>
      </c>
      <c r="AM19" s="131">
        <v>0</v>
      </c>
      <c r="AN19" s="131">
        <v>0</v>
      </c>
      <c r="AO19" s="131">
        <v>53502.475762573718</v>
      </c>
      <c r="AP19" s="131">
        <v>0</v>
      </c>
      <c r="AQ19" s="131">
        <v>0</v>
      </c>
      <c r="AR19" s="130">
        <v>1.1609999999999999E-2</v>
      </c>
      <c r="AS19" s="130">
        <v>0</v>
      </c>
      <c r="AT19" s="131">
        <v>0</v>
      </c>
      <c r="AU19" s="131">
        <v>0</v>
      </c>
      <c r="AV19" s="131">
        <v>0</v>
      </c>
      <c r="AW19" s="131">
        <v>0</v>
      </c>
      <c r="AX19" s="130">
        <v>0</v>
      </c>
      <c r="AY19" s="131">
        <v>0</v>
      </c>
      <c r="AZ19" s="131">
        <v>0</v>
      </c>
      <c r="BA19" s="131">
        <v>0</v>
      </c>
      <c r="BB19" s="130">
        <v>0</v>
      </c>
      <c r="BC19" s="131">
        <v>0</v>
      </c>
      <c r="BD19" s="130">
        <v>0</v>
      </c>
      <c r="BE19" s="131">
        <v>0</v>
      </c>
      <c r="BF19" s="131">
        <v>0</v>
      </c>
      <c r="BG19" s="131">
        <v>0</v>
      </c>
      <c r="BH19" s="131">
        <v>0</v>
      </c>
      <c r="BI19" s="131">
        <v>0</v>
      </c>
      <c r="BJ19" s="130">
        <v>0</v>
      </c>
      <c r="BK19" s="131">
        <v>0</v>
      </c>
      <c r="BL19" s="131">
        <v>0</v>
      </c>
      <c r="BM19" s="131">
        <v>0</v>
      </c>
      <c r="BN19" s="131">
        <v>0</v>
      </c>
      <c r="BO19" s="130">
        <v>2138.7926442649991</v>
      </c>
      <c r="BP19" s="130">
        <v>0</v>
      </c>
      <c r="BQ19" s="130">
        <v>0</v>
      </c>
      <c r="BR19" s="131">
        <v>0</v>
      </c>
      <c r="BS19" s="131">
        <v>0</v>
      </c>
      <c r="BT19" s="130">
        <v>0</v>
      </c>
      <c r="BU19" s="131">
        <v>0</v>
      </c>
      <c r="BV19" s="131">
        <v>0</v>
      </c>
      <c r="BW19" s="130">
        <v>0</v>
      </c>
      <c r="BX19" s="131">
        <v>0</v>
      </c>
      <c r="BY19" s="131">
        <v>0</v>
      </c>
      <c r="BZ19" s="131">
        <v>0</v>
      </c>
      <c r="CA19" s="130">
        <v>0</v>
      </c>
      <c r="CB19" s="130">
        <v>0</v>
      </c>
      <c r="CC19" s="130">
        <v>0</v>
      </c>
      <c r="CD19" s="131">
        <v>0</v>
      </c>
      <c r="CE19" s="131">
        <v>0</v>
      </c>
      <c r="CF19" s="131">
        <v>0</v>
      </c>
      <c r="CG19" s="47"/>
      <c r="CH19" s="124">
        <v>0</v>
      </c>
      <c r="CI19" s="61"/>
      <c r="CJ19" s="47"/>
      <c r="CK19" s="125">
        <v>55681.063266238722</v>
      </c>
      <c r="CL19" s="8"/>
    </row>
    <row r="20" spans="1:90" s="22" customFormat="1" ht="26.25" customHeight="1" x14ac:dyDescent="0.25">
      <c r="A20" s="293" t="s">
        <v>139</v>
      </c>
      <c r="B20" s="237" t="s">
        <v>104</v>
      </c>
      <c r="C20" s="118">
        <v>0</v>
      </c>
      <c r="D20" s="130">
        <v>0</v>
      </c>
      <c r="E20" s="131">
        <v>0</v>
      </c>
      <c r="F20" s="131">
        <v>0</v>
      </c>
      <c r="G20" s="131">
        <v>0</v>
      </c>
      <c r="H20" s="130">
        <v>0</v>
      </c>
      <c r="I20" s="130">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c r="AA20" s="131">
        <v>0</v>
      </c>
      <c r="AB20" s="131">
        <v>0</v>
      </c>
      <c r="AC20" s="130">
        <v>0</v>
      </c>
      <c r="AD20" s="130">
        <v>0</v>
      </c>
      <c r="AE20" s="131">
        <v>0</v>
      </c>
      <c r="AF20" s="131">
        <v>0</v>
      </c>
      <c r="AG20" s="130">
        <v>0</v>
      </c>
      <c r="AH20" s="130">
        <v>0</v>
      </c>
      <c r="AI20" s="131">
        <v>0</v>
      </c>
      <c r="AJ20" s="131">
        <v>0</v>
      </c>
      <c r="AK20" s="131">
        <v>0</v>
      </c>
      <c r="AL20" s="130">
        <v>0</v>
      </c>
      <c r="AM20" s="131">
        <v>0</v>
      </c>
      <c r="AN20" s="131">
        <v>0</v>
      </c>
      <c r="AO20" s="131">
        <v>0</v>
      </c>
      <c r="AP20" s="131">
        <v>0</v>
      </c>
      <c r="AQ20" s="131">
        <v>0</v>
      </c>
      <c r="AR20" s="130">
        <v>0</v>
      </c>
      <c r="AS20" s="130">
        <v>0</v>
      </c>
      <c r="AT20" s="131">
        <v>0</v>
      </c>
      <c r="AU20" s="131">
        <v>0</v>
      </c>
      <c r="AV20" s="131">
        <v>0</v>
      </c>
      <c r="AW20" s="131">
        <v>0</v>
      </c>
      <c r="AX20" s="130">
        <v>0</v>
      </c>
      <c r="AY20" s="131">
        <v>0</v>
      </c>
      <c r="AZ20" s="131">
        <v>0</v>
      </c>
      <c r="BA20" s="131">
        <v>0</v>
      </c>
      <c r="BB20" s="130">
        <v>0</v>
      </c>
      <c r="BC20" s="131">
        <v>0</v>
      </c>
      <c r="BD20" s="130">
        <v>0</v>
      </c>
      <c r="BE20" s="131">
        <v>0</v>
      </c>
      <c r="BF20" s="131">
        <v>0</v>
      </c>
      <c r="BG20" s="131">
        <v>0</v>
      </c>
      <c r="BH20" s="131">
        <v>0</v>
      </c>
      <c r="BI20" s="131">
        <v>0</v>
      </c>
      <c r="BJ20" s="130">
        <v>0</v>
      </c>
      <c r="BK20" s="131">
        <v>0</v>
      </c>
      <c r="BL20" s="131">
        <v>0</v>
      </c>
      <c r="BM20" s="131">
        <v>0</v>
      </c>
      <c r="BN20" s="131">
        <v>0</v>
      </c>
      <c r="BO20" s="130">
        <v>0</v>
      </c>
      <c r="BP20" s="130">
        <v>0</v>
      </c>
      <c r="BQ20" s="130">
        <v>0</v>
      </c>
      <c r="BR20" s="131">
        <v>0</v>
      </c>
      <c r="BS20" s="131">
        <v>0</v>
      </c>
      <c r="BT20" s="130">
        <v>0</v>
      </c>
      <c r="BU20" s="131">
        <v>0</v>
      </c>
      <c r="BV20" s="131">
        <v>0</v>
      </c>
      <c r="BW20" s="130">
        <v>0</v>
      </c>
      <c r="BX20" s="131">
        <v>0</v>
      </c>
      <c r="BY20" s="131">
        <v>0</v>
      </c>
      <c r="BZ20" s="131">
        <v>0</v>
      </c>
      <c r="CA20" s="130">
        <v>0</v>
      </c>
      <c r="CB20" s="130">
        <v>0</v>
      </c>
      <c r="CC20" s="130">
        <v>0</v>
      </c>
      <c r="CD20" s="131">
        <v>0</v>
      </c>
      <c r="CE20" s="131">
        <v>0</v>
      </c>
      <c r="CF20" s="131">
        <v>0</v>
      </c>
      <c r="CG20" s="47"/>
      <c r="CH20" s="124">
        <v>0</v>
      </c>
      <c r="CI20" s="61"/>
      <c r="CJ20" s="47"/>
      <c r="CK20" s="125">
        <v>0</v>
      </c>
      <c r="CL20" s="8"/>
    </row>
    <row r="21" spans="1:90" s="22" customFormat="1" ht="26.25" customHeight="1" x14ac:dyDescent="0.25">
      <c r="A21" s="293" t="s">
        <v>140</v>
      </c>
      <c r="B21" s="237" t="s">
        <v>105</v>
      </c>
      <c r="C21" s="118">
        <v>176680.31254316377</v>
      </c>
      <c r="D21" s="130">
        <v>1182.859220824588</v>
      </c>
      <c r="E21" s="131">
        <v>1055.6087310981895</v>
      </c>
      <c r="F21" s="131">
        <v>127.25048972639843</v>
      </c>
      <c r="G21" s="131">
        <v>0</v>
      </c>
      <c r="H21" s="130">
        <v>200.50395517042489</v>
      </c>
      <c r="I21" s="130">
        <v>7556.4308034404248</v>
      </c>
      <c r="J21" s="131">
        <v>1971.653620698778</v>
      </c>
      <c r="K21" s="131">
        <v>192.47375069098416</v>
      </c>
      <c r="L21" s="131">
        <v>424.97473586998206</v>
      </c>
      <c r="M21" s="131">
        <v>79.547889561199455</v>
      </c>
      <c r="N21" s="131">
        <v>148.09438726075348</v>
      </c>
      <c r="O21" s="131">
        <v>353.05234017810051</v>
      </c>
      <c r="P21" s="131">
        <v>399.41638034066744</v>
      </c>
      <c r="Q21" s="131">
        <v>81.499564134678835</v>
      </c>
      <c r="R21" s="131">
        <v>197.63263945254423</v>
      </c>
      <c r="S21" s="131">
        <v>1153.2876981130614</v>
      </c>
      <c r="T21" s="131">
        <v>578.59807918584818</v>
      </c>
      <c r="U21" s="131">
        <v>605.79885363523272</v>
      </c>
      <c r="V21" s="131">
        <v>209.85107751244897</v>
      </c>
      <c r="W21" s="131">
        <v>224.34296215602197</v>
      </c>
      <c r="X21" s="131">
        <v>359.04460435342048</v>
      </c>
      <c r="Y21" s="131">
        <v>92.163995470662471</v>
      </c>
      <c r="Z21" s="131">
        <v>20.751019930976778</v>
      </c>
      <c r="AA21" s="131">
        <v>136.63255003375608</v>
      </c>
      <c r="AB21" s="131">
        <v>327.61465486130862</v>
      </c>
      <c r="AC21" s="130">
        <v>233.95754987454117</v>
      </c>
      <c r="AD21" s="130">
        <v>2332.2634819192649</v>
      </c>
      <c r="AE21" s="131">
        <v>111.2664740582362</v>
      </c>
      <c r="AF21" s="131">
        <v>2220.9970078610286</v>
      </c>
      <c r="AG21" s="130">
        <v>17592.359699686367</v>
      </c>
      <c r="AH21" s="130">
        <v>14295.626801679471</v>
      </c>
      <c r="AI21" s="131">
        <v>4428.6455285678385</v>
      </c>
      <c r="AJ21" s="131">
        <v>9086.1679968245007</v>
      </c>
      <c r="AK21" s="131">
        <v>780.81327628713143</v>
      </c>
      <c r="AL21" s="130">
        <v>100119.20212343452</v>
      </c>
      <c r="AM21" s="131">
        <v>77874.477077127522</v>
      </c>
      <c r="AN21" s="131">
        <v>9732.1411427012881</v>
      </c>
      <c r="AO21" s="131">
        <v>0</v>
      </c>
      <c r="AP21" s="131">
        <v>10911.536552629927</v>
      </c>
      <c r="AQ21" s="131">
        <v>1601.0473509757771</v>
      </c>
      <c r="AR21" s="130">
        <v>637.00666024907537</v>
      </c>
      <c r="AS21" s="130">
        <v>1061.1290256936782</v>
      </c>
      <c r="AT21" s="131">
        <v>226.25363172944392</v>
      </c>
      <c r="AU21" s="131">
        <v>149.60060135456979</v>
      </c>
      <c r="AV21" s="131">
        <v>168.63861261791047</v>
      </c>
      <c r="AW21" s="131">
        <v>516.63617999175392</v>
      </c>
      <c r="AX21" s="130">
        <v>1146.0373466061906</v>
      </c>
      <c r="AY21" s="131">
        <v>260.12388524573123</v>
      </c>
      <c r="AZ21" s="131">
        <v>313.33114350563409</v>
      </c>
      <c r="BA21" s="131">
        <v>572.58231785482542</v>
      </c>
      <c r="BB21" s="130">
        <v>1260.222658473637</v>
      </c>
      <c r="BC21" s="131">
        <v>0</v>
      </c>
      <c r="BD21" s="130">
        <v>4410.3159252488385</v>
      </c>
      <c r="BE21" s="131">
        <v>2892.6783506554129</v>
      </c>
      <c r="BF21" s="131">
        <v>776.11166921250617</v>
      </c>
      <c r="BG21" s="131">
        <v>355.97493230112389</v>
      </c>
      <c r="BH21" s="131">
        <v>158.38481707841345</v>
      </c>
      <c r="BI21" s="131">
        <v>227.16615600138221</v>
      </c>
      <c r="BJ21" s="130">
        <v>8878.2136812689932</v>
      </c>
      <c r="BK21" s="131">
        <v>5679.1499739937708</v>
      </c>
      <c r="BL21" s="131">
        <v>172.2610375833091</v>
      </c>
      <c r="BM21" s="131">
        <v>6.1947495389053024</v>
      </c>
      <c r="BN21" s="131">
        <v>3020.6079201530088</v>
      </c>
      <c r="BO21" s="130">
        <v>8956.6048009146798</v>
      </c>
      <c r="BP21" s="130">
        <v>1652.0251492255547</v>
      </c>
      <c r="BQ21" s="130">
        <v>2348.7567752072978</v>
      </c>
      <c r="BR21" s="131">
        <v>1732.8107134508541</v>
      </c>
      <c r="BS21" s="131">
        <v>615.94606175644378</v>
      </c>
      <c r="BT21" s="130">
        <v>452.59572359103248</v>
      </c>
      <c r="BU21" s="131">
        <v>125.27816814906475</v>
      </c>
      <c r="BV21" s="131">
        <v>327.31755544196773</v>
      </c>
      <c r="BW21" s="130">
        <v>2364.2011606551414</v>
      </c>
      <c r="BX21" s="131">
        <v>258.3028620764764</v>
      </c>
      <c r="BY21" s="131">
        <v>417.39870000286908</v>
      </c>
      <c r="BZ21" s="131">
        <v>1688.4995985757962</v>
      </c>
      <c r="CA21" s="130">
        <v>0</v>
      </c>
      <c r="CB21" s="130">
        <v>0</v>
      </c>
      <c r="CC21" s="130">
        <v>78387.002561209316</v>
      </c>
      <c r="CD21" s="131">
        <v>0</v>
      </c>
      <c r="CE21" s="131">
        <v>78387.002561209316</v>
      </c>
      <c r="CF21" s="131">
        <v>0</v>
      </c>
      <c r="CG21" s="47"/>
      <c r="CH21" s="124">
        <v>0</v>
      </c>
      <c r="CI21" s="61"/>
      <c r="CJ21" s="47"/>
      <c r="CK21" s="125">
        <v>255067.31510437309</v>
      </c>
      <c r="CL21" s="8"/>
    </row>
    <row r="22" spans="1:90" s="22" customFormat="1" ht="26.25" customHeight="1" x14ac:dyDescent="0.25">
      <c r="A22" s="293" t="s">
        <v>141</v>
      </c>
      <c r="B22" s="237" t="s">
        <v>106</v>
      </c>
      <c r="C22" s="118">
        <v>58282.894427836145</v>
      </c>
      <c r="D22" s="130">
        <v>15102.579971490552</v>
      </c>
      <c r="E22" s="131">
        <v>9109.1929038753478</v>
      </c>
      <c r="F22" s="131">
        <v>3306.9597320303528</v>
      </c>
      <c r="G22" s="131">
        <v>2686.4273355848509</v>
      </c>
      <c r="H22" s="130">
        <v>340.45426641826413</v>
      </c>
      <c r="I22" s="130">
        <v>9608.9069576885558</v>
      </c>
      <c r="J22" s="131">
        <v>1749.6493158879362</v>
      </c>
      <c r="K22" s="131">
        <v>248.08299813869178</v>
      </c>
      <c r="L22" s="131">
        <v>389.29350549212404</v>
      </c>
      <c r="M22" s="131">
        <v>169.04504563287426</v>
      </c>
      <c r="N22" s="131">
        <v>164.18425487516578</v>
      </c>
      <c r="O22" s="131">
        <v>13.719370674480766</v>
      </c>
      <c r="P22" s="131">
        <v>1210.224103044317</v>
      </c>
      <c r="Q22" s="131">
        <v>142.99972166725291</v>
      </c>
      <c r="R22" s="131">
        <v>740.19973612186959</v>
      </c>
      <c r="S22" s="131">
        <v>2099.2065070828198</v>
      </c>
      <c r="T22" s="131">
        <v>598.46591534309755</v>
      </c>
      <c r="U22" s="131">
        <v>465.51579154518561</v>
      </c>
      <c r="V22" s="131">
        <v>103.9526431387567</v>
      </c>
      <c r="W22" s="131">
        <v>113.82677244365055</v>
      </c>
      <c r="X22" s="131">
        <v>353.85727346081484</v>
      </c>
      <c r="Y22" s="131">
        <v>183.62143611027767</v>
      </c>
      <c r="Z22" s="131">
        <v>55.40651811630957</v>
      </c>
      <c r="AA22" s="131">
        <v>739.36509425663075</v>
      </c>
      <c r="AB22" s="131">
        <v>68.29095465629976</v>
      </c>
      <c r="AC22" s="130">
        <v>562.06252660148664</v>
      </c>
      <c r="AD22" s="130">
        <v>588.90926396455075</v>
      </c>
      <c r="AE22" s="131">
        <v>64.175632707589898</v>
      </c>
      <c r="AF22" s="131">
        <v>524.73363125696085</v>
      </c>
      <c r="AG22" s="130">
        <v>6519.3761773241922</v>
      </c>
      <c r="AH22" s="130">
        <v>6256.1681739382293</v>
      </c>
      <c r="AI22" s="131">
        <v>700.23504473220157</v>
      </c>
      <c r="AJ22" s="131">
        <v>2412.2510960247228</v>
      </c>
      <c r="AK22" s="131">
        <v>3143.6820331813055</v>
      </c>
      <c r="AL22" s="130">
        <v>3089.8635467153881</v>
      </c>
      <c r="AM22" s="131">
        <v>2495.1273931362284</v>
      </c>
      <c r="AN22" s="131">
        <v>5.1890188018218915</v>
      </c>
      <c r="AO22" s="131">
        <v>1.0018974819060251</v>
      </c>
      <c r="AP22" s="131">
        <v>497.75603742679715</v>
      </c>
      <c r="AQ22" s="131">
        <v>90.789199868634711</v>
      </c>
      <c r="AR22" s="130">
        <v>2181.1387680416947</v>
      </c>
      <c r="AS22" s="130">
        <v>418.60242825955413</v>
      </c>
      <c r="AT22" s="131">
        <v>92.623101170263709</v>
      </c>
      <c r="AU22" s="131">
        <v>141.28521612007552</v>
      </c>
      <c r="AV22" s="131">
        <v>69.705700436123919</v>
      </c>
      <c r="AW22" s="131">
        <v>114.98841053309096</v>
      </c>
      <c r="AX22" s="130">
        <v>450.71694635999069</v>
      </c>
      <c r="AY22" s="131">
        <v>258.88335894684189</v>
      </c>
      <c r="AZ22" s="131">
        <v>93.080243866499373</v>
      </c>
      <c r="BA22" s="131">
        <v>98.753343546649418</v>
      </c>
      <c r="BB22" s="130">
        <v>66.248193596616375</v>
      </c>
      <c r="BC22" s="131">
        <v>0</v>
      </c>
      <c r="BD22" s="130">
        <v>1814.3996546178471</v>
      </c>
      <c r="BE22" s="131">
        <v>1360.8614689599704</v>
      </c>
      <c r="BF22" s="131">
        <v>138.38635980363</v>
      </c>
      <c r="BG22" s="131">
        <v>180.33054789531809</v>
      </c>
      <c r="BH22" s="131">
        <v>71.258496253062418</v>
      </c>
      <c r="BI22" s="131">
        <v>63.562781705866243</v>
      </c>
      <c r="BJ22" s="130">
        <v>631.61767491776288</v>
      </c>
      <c r="BK22" s="131">
        <v>28.491406393330706</v>
      </c>
      <c r="BL22" s="131">
        <v>423.36070755603083</v>
      </c>
      <c r="BM22" s="131">
        <v>56.17593383788936</v>
      </c>
      <c r="BN22" s="131">
        <v>123.58962713051199</v>
      </c>
      <c r="BO22" s="130">
        <v>2896.6893377791985</v>
      </c>
      <c r="BP22" s="130">
        <v>3291.3647587233827</v>
      </c>
      <c r="BQ22" s="130">
        <v>2516.8276604574321</v>
      </c>
      <c r="BR22" s="131">
        <v>1235.0702420607777</v>
      </c>
      <c r="BS22" s="131">
        <v>1281.7574183966544</v>
      </c>
      <c r="BT22" s="130">
        <v>874.39624504892379</v>
      </c>
      <c r="BU22" s="131">
        <v>482.64624982009661</v>
      </c>
      <c r="BV22" s="131">
        <v>391.74999522882712</v>
      </c>
      <c r="BW22" s="130">
        <v>923.70249352185954</v>
      </c>
      <c r="BX22" s="131">
        <v>171.21342923201678</v>
      </c>
      <c r="BY22" s="131">
        <v>170.96219188793663</v>
      </c>
      <c r="BZ22" s="131">
        <v>581.52687240190608</v>
      </c>
      <c r="CA22" s="130">
        <v>148.86938237065425</v>
      </c>
      <c r="CB22" s="130">
        <v>0</v>
      </c>
      <c r="CC22" s="130">
        <v>138606.70510998915</v>
      </c>
      <c r="CD22" s="131">
        <v>126821.73627020665</v>
      </c>
      <c r="CE22" s="131">
        <v>0</v>
      </c>
      <c r="CF22" s="131">
        <v>11784.968839782494</v>
      </c>
      <c r="CG22" s="47"/>
      <c r="CH22" s="124">
        <v>0</v>
      </c>
      <c r="CI22" s="61"/>
      <c r="CJ22" s="47"/>
      <c r="CK22" s="125">
        <v>196889.5995378253</v>
      </c>
      <c r="CL22" s="8"/>
    </row>
    <row r="23" spans="1:90" s="22" customFormat="1" ht="26.25" customHeight="1" x14ac:dyDescent="0.25">
      <c r="A23" s="293" t="s">
        <v>142</v>
      </c>
      <c r="B23" s="237" t="s">
        <v>107</v>
      </c>
      <c r="C23" s="118">
        <v>69972.106739298368</v>
      </c>
      <c r="D23" s="130">
        <v>2627.9839330301365</v>
      </c>
      <c r="E23" s="131">
        <v>2627.9839330301365</v>
      </c>
      <c r="F23" s="131">
        <v>0</v>
      </c>
      <c r="G23" s="131">
        <v>0</v>
      </c>
      <c r="H23" s="130">
        <v>1296.7426526183372</v>
      </c>
      <c r="I23" s="130">
        <v>28199.581359781656</v>
      </c>
      <c r="J23" s="131">
        <v>3326.4656446151366</v>
      </c>
      <c r="K23" s="131">
        <v>109.38090072138475</v>
      </c>
      <c r="L23" s="131">
        <v>143.79960805858411</v>
      </c>
      <c r="M23" s="131">
        <v>1963.9812696191491</v>
      </c>
      <c r="N23" s="131">
        <v>155.85496929051044</v>
      </c>
      <c r="O23" s="131">
        <v>9396.985683081175</v>
      </c>
      <c r="P23" s="131">
        <v>3804.5901016235275</v>
      </c>
      <c r="Q23" s="131">
        <v>289.94358196153723</v>
      </c>
      <c r="R23" s="131">
        <v>308.17263919390541</v>
      </c>
      <c r="S23" s="131">
        <v>7157.3530228872778</v>
      </c>
      <c r="T23" s="131">
        <v>678.21235425033365</v>
      </c>
      <c r="U23" s="131">
        <v>116.00547415109455</v>
      </c>
      <c r="V23" s="131">
        <v>90.563669084513876</v>
      </c>
      <c r="W23" s="131">
        <v>111.80604987578127</v>
      </c>
      <c r="X23" s="131">
        <v>98.631928516920553</v>
      </c>
      <c r="Y23" s="131">
        <v>99.850860692206908</v>
      </c>
      <c r="Z23" s="131">
        <v>8.6529135899957019</v>
      </c>
      <c r="AA23" s="131">
        <v>311.47066017083313</v>
      </c>
      <c r="AB23" s="131">
        <v>27.860028397796036</v>
      </c>
      <c r="AC23" s="130">
        <v>2293.5059721349267</v>
      </c>
      <c r="AD23" s="130">
        <v>102.44129735302809</v>
      </c>
      <c r="AE23" s="131">
        <v>12.820402221588106</v>
      </c>
      <c r="AF23" s="131">
        <v>89.62089513143998</v>
      </c>
      <c r="AG23" s="130">
        <v>2516.0611545331321</v>
      </c>
      <c r="AH23" s="130">
        <v>2.4010908414485184</v>
      </c>
      <c r="AI23" s="131">
        <v>0.32238147228350761</v>
      </c>
      <c r="AJ23" s="131">
        <v>0.54785931302815305</v>
      </c>
      <c r="AK23" s="131">
        <v>1.5308500561368577</v>
      </c>
      <c r="AL23" s="130">
        <v>32161.396110485352</v>
      </c>
      <c r="AM23" s="131">
        <v>0.27488094205260727</v>
      </c>
      <c r="AN23" s="131">
        <v>32107.034163559216</v>
      </c>
      <c r="AO23" s="131">
        <v>5.29652317180164E-4</v>
      </c>
      <c r="AP23" s="131">
        <v>50.842671773890935</v>
      </c>
      <c r="AQ23" s="131">
        <v>3.2438645578779335</v>
      </c>
      <c r="AR23" s="130">
        <v>0.84685938870945487</v>
      </c>
      <c r="AS23" s="130">
        <v>41.702607572639486</v>
      </c>
      <c r="AT23" s="131">
        <v>2.5698827965579603</v>
      </c>
      <c r="AU23" s="131">
        <v>26.965699276202429</v>
      </c>
      <c r="AV23" s="131">
        <v>1.2427666711422045</v>
      </c>
      <c r="AW23" s="131">
        <v>10.924258828736894</v>
      </c>
      <c r="AX23" s="130">
        <v>18.831675895856399</v>
      </c>
      <c r="AY23" s="131">
        <v>9.4543355198195833</v>
      </c>
      <c r="AZ23" s="131">
        <v>2.7889358134205637</v>
      </c>
      <c r="BA23" s="131">
        <v>6.588404562616252</v>
      </c>
      <c r="BB23" s="130">
        <v>3.7495298914268598</v>
      </c>
      <c r="BC23" s="131">
        <v>0</v>
      </c>
      <c r="BD23" s="130">
        <v>92.726343377136871</v>
      </c>
      <c r="BE23" s="131">
        <v>69.788926105796193</v>
      </c>
      <c r="BF23" s="131">
        <v>11.073449280629237</v>
      </c>
      <c r="BG23" s="131">
        <v>4.9787619352894215</v>
      </c>
      <c r="BH23" s="131">
        <v>3.9860687735570726</v>
      </c>
      <c r="BI23" s="131">
        <v>2.8991372818649412</v>
      </c>
      <c r="BJ23" s="130">
        <v>45.294344985312023</v>
      </c>
      <c r="BK23" s="131">
        <v>2.407655780240451</v>
      </c>
      <c r="BL23" s="131">
        <v>37.686591508629967</v>
      </c>
      <c r="BM23" s="131">
        <v>5.0795147333259241</v>
      </c>
      <c r="BN23" s="131">
        <v>0.12058296311567675</v>
      </c>
      <c r="BO23" s="130">
        <v>110.15525155428729</v>
      </c>
      <c r="BP23" s="130">
        <v>1.5212689652592937</v>
      </c>
      <c r="BQ23" s="130">
        <v>11.35324749639976</v>
      </c>
      <c r="BR23" s="131">
        <v>6.547518050957474</v>
      </c>
      <c r="BS23" s="131">
        <v>4.8057294454422861</v>
      </c>
      <c r="BT23" s="130">
        <v>121.8854990182473</v>
      </c>
      <c r="BU23" s="131">
        <v>59.064304822958462</v>
      </c>
      <c r="BV23" s="131">
        <v>62.82119419528884</v>
      </c>
      <c r="BW23" s="130">
        <v>253.95861893030576</v>
      </c>
      <c r="BX23" s="131">
        <v>36.834436295123417</v>
      </c>
      <c r="BY23" s="131">
        <v>8.3252874287065279E-2</v>
      </c>
      <c r="BZ23" s="131">
        <v>217.0409297608953</v>
      </c>
      <c r="CA23" s="130">
        <v>69.967921444756698</v>
      </c>
      <c r="CB23" s="130">
        <v>0</v>
      </c>
      <c r="CC23" s="130">
        <v>0</v>
      </c>
      <c r="CD23" s="131">
        <v>0</v>
      </c>
      <c r="CE23" s="131">
        <v>0</v>
      </c>
      <c r="CF23" s="131">
        <v>0</v>
      </c>
      <c r="CG23" s="47"/>
      <c r="CH23" s="124">
        <v>0</v>
      </c>
      <c r="CI23" s="61"/>
      <c r="CJ23" s="47"/>
      <c r="CK23" s="125">
        <v>69972.106739298368</v>
      </c>
      <c r="CL23" s="8"/>
    </row>
    <row r="24" spans="1:90" s="22" customFormat="1" ht="26.25" customHeight="1" x14ac:dyDescent="0.25">
      <c r="A24" s="293" t="s">
        <v>143</v>
      </c>
      <c r="B24" s="237" t="s">
        <v>108</v>
      </c>
      <c r="C24" s="118">
        <v>86971.063630122997</v>
      </c>
      <c r="D24" s="130">
        <v>59.341131791489069</v>
      </c>
      <c r="E24" s="131">
        <v>58.874458177013672</v>
      </c>
      <c r="F24" s="131">
        <v>0.40737499432122348</v>
      </c>
      <c r="G24" s="131">
        <v>5.9298620154173066E-2</v>
      </c>
      <c r="H24" s="130">
        <v>24.789440658811849</v>
      </c>
      <c r="I24" s="130">
        <v>84046.807752277586</v>
      </c>
      <c r="J24" s="131">
        <v>276.23333788723988</v>
      </c>
      <c r="K24" s="131">
        <v>17.241312350139243</v>
      </c>
      <c r="L24" s="131">
        <v>81.178132890552178</v>
      </c>
      <c r="M24" s="131">
        <v>42.248953467015568</v>
      </c>
      <c r="N24" s="131">
        <v>38.609053161803473</v>
      </c>
      <c r="O24" s="131">
        <v>41188.775097534184</v>
      </c>
      <c r="P24" s="131">
        <v>41794.038549428842</v>
      </c>
      <c r="Q24" s="131">
        <v>7.9720999483783066</v>
      </c>
      <c r="R24" s="131">
        <v>174.67830852011946</v>
      </c>
      <c r="S24" s="131">
        <v>131.40335758579954</v>
      </c>
      <c r="T24" s="131">
        <v>13.045227475894013</v>
      </c>
      <c r="U24" s="131">
        <v>33.957353576876677</v>
      </c>
      <c r="V24" s="131">
        <v>10.281814595885814</v>
      </c>
      <c r="W24" s="131">
        <v>11.27355297941368</v>
      </c>
      <c r="X24" s="131">
        <v>25.280533760978212</v>
      </c>
      <c r="Y24" s="131">
        <v>14.261690890157226</v>
      </c>
      <c r="Z24" s="131">
        <v>2.5954628861572968</v>
      </c>
      <c r="AA24" s="131">
        <v>178.53419193189671</v>
      </c>
      <c r="AB24" s="131">
        <v>5.1997214062454704</v>
      </c>
      <c r="AC24" s="130">
        <v>9.7971879300347418</v>
      </c>
      <c r="AD24" s="130">
        <v>42.933383865102286</v>
      </c>
      <c r="AE24" s="131">
        <v>6.3795715527654862</v>
      </c>
      <c r="AF24" s="131">
        <v>36.553812312336802</v>
      </c>
      <c r="AG24" s="130">
        <v>1456.1339350981498</v>
      </c>
      <c r="AH24" s="130">
        <v>303.7077573993721</v>
      </c>
      <c r="AI24" s="131">
        <v>57.026801472360631</v>
      </c>
      <c r="AJ24" s="131">
        <v>95.24365353912377</v>
      </c>
      <c r="AK24" s="131">
        <v>151.43730238788768</v>
      </c>
      <c r="AL24" s="130">
        <v>61.568097757594401</v>
      </c>
      <c r="AM24" s="131">
        <v>25.561959759046207</v>
      </c>
      <c r="AN24" s="131">
        <v>0.84263666157969519</v>
      </c>
      <c r="AO24" s="131">
        <v>4.4356051427349295</v>
      </c>
      <c r="AP24" s="131">
        <v>25.372235325499204</v>
      </c>
      <c r="AQ24" s="131">
        <v>5.3556608687343648</v>
      </c>
      <c r="AR24" s="130">
        <v>229.13400212454394</v>
      </c>
      <c r="AS24" s="130">
        <v>43.150275223832402</v>
      </c>
      <c r="AT24" s="131">
        <v>19.990795949290273</v>
      </c>
      <c r="AU24" s="131">
        <v>6.4971736340541257</v>
      </c>
      <c r="AV24" s="131">
        <v>5.9072322450475507</v>
      </c>
      <c r="AW24" s="131">
        <v>10.755073395440455</v>
      </c>
      <c r="AX24" s="130">
        <v>19.296190387799268</v>
      </c>
      <c r="AY24" s="131">
        <v>10.319276247700964</v>
      </c>
      <c r="AZ24" s="131">
        <v>4.1859292817072715</v>
      </c>
      <c r="BA24" s="131">
        <v>4.7909848583910311</v>
      </c>
      <c r="BB24" s="130">
        <v>5.8295315949772331</v>
      </c>
      <c r="BC24" s="131">
        <v>0</v>
      </c>
      <c r="BD24" s="130">
        <v>96.435683528812703</v>
      </c>
      <c r="BE24" s="131">
        <v>62.127737841193657</v>
      </c>
      <c r="BF24" s="131">
        <v>14.761453495084313</v>
      </c>
      <c r="BG24" s="131">
        <v>9.3778129586998649</v>
      </c>
      <c r="BH24" s="131">
        <v>3.0654562666817764</v>
      </c>
      <c r="BI24" s="131">
        <v>7.1032229671530871</v>
      </c>
      <c r="BJ24" s="130">
        <v>45.753154362271147</v>
      </c>
      <c r="BK24" s="131">
        <v>2.9775276987903903</v>
      </c>
      <c r="BL24" s="131">
        <v>22.097284662855134</v>
      </c>
      <c r="BM24" s="131">
        <v>3.0132996247663422</v>
      </c>
      <c r="BN24" s="131">
        <v>17.665042375859276</v>
      </c>
      <c r="BO24" s="130">
        <v>118.10733185158435</v>
      </c>
      <c r="BP24" s="130">
        <v>124.85071799119198</v>
      </c>
      <c r="BQ24" s="130">
        <v>95.412962942229839</v>
      </c>
      <c r="BR24" s="131">
        <v>37.030498928924132</v>
      </c>
      <c r="BS24" s="131">
        <v>58.382464013305707</v>
      </c>
      <c r="BT24" s="130">
        <v>43.039947144913668</v>
      </c>
      <c r="BU24" s="131">
        <v>29.534848215784564</v>
      </c>
      <c r="BV24" s="131">
        <v>13.505098929129103</v>
      </c>
      <c r="BW24" s="130">
        <v>144.19698018544051</v>
      </c>
      <c r="BX24" s="131">
        <v>125.14473430019382</v>
      </c>
      <c r="BY24" s="131">
        <v>8.1438369709687208</v>
      </c>
      <c r="BZ24" s="131">
        <v>10.90840891427797</v>
      </c>
      <c r="CA24" s="130">
        <v>0.77816600723535023</v>
      </c>
      <c r="CB24" s="130">
        <v>0</v>
      </c>
      <c r="CC24" s="130">
        <v>9256.2882528443879</v>
      </c>
      <c r="CD24" s="131">
        <v>2427.5931974740161</v>
      </c>
      <c r="CE24" s="131">
        <v>1974.4558528784596</v>
      </c>
      <c r="CF24" s="131">
        <v>4854.2392024919109</v>
      </c>
      <c r="CG24" s="47"/>
      <c r="CH24" s="124">
        <v>0</v>
      </c>
      <c r="CI24" s="61"/>
      <c r="CJ24" s="47"/>
      <c r="CK24" s="125">
        <v>96227.351882967385</v>
      </c>
      <c r="CL24" s="8"/>
    </row>
    <row r="25" spans="1:90" s="22" customFormat="1" ht="26.25" customHeight="1" x14ac:dyDescent="0.25">
      <c r="A25" s="293" t="s">
        <v>144</v>
      </c>
      <c r="B25" s="237" t="s">
        <v>109</v>
      </c>
      <c r="C25" s="118">
        <v>0</v>
      </c>
      <c r="D25" s="130">
        <v>0</v>
      </c>
      <c r="E25" s="131">
        <v>0</v>
      </c>
      <c r="F25" s="131">
        <v>0</v>
      </c>
      <c r="G25" s="131">
        <v>0</v>
      </c>
      <c r="H25" s="130">
        <v>0</v>
      </c>
      <c r="I25" s="130">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v>0</v>
      </c>
      <c r="AB25" s="131">
        <v>0</v>
      </c>
      <c r="AC25" s="130">
        <v>0</v>
      </c>
      <c r="AD25" s="130">
        <v>0</v>
      </c>
      <c r="AE25" s="131">
        <v>0</v>
      </c>
      <c r="AF25" s="131">
        <v>0</v>
      </c>
      <c r="AG25" s="130">
        <v>0</v>
      </c>
      <c r="AH25" s="130">
        <v>0</v>
      </c>
      <c r="AI25" s="131">
        <v>0</v>
      </c>
      <c r="AJ25" s="131">
        <v>0</v>
      </c>
      <c r="AK25" s="131">
        <v>0</v>
      </c>
      <c r="AL25" s="130">
        <v>0</v>
      </c>
      <c r="AM25" s="131">
        <v>0</v>
      </c>
      <c r="AN25" s="131">
        <v>0</v>
      </c>
      <c r="AO25" s="131">
        <v>0</v>
      </c>
      <c r="AP25" s="131">
        <v>0</v>
      </c>
      <c r="AQ25" s="131">
        <v>0</v>
      </c>
      <c r="AR25" s="130">
        <v>0</v>
      </c>
      <c r="AS25" s="130">
        <v>0</v>
      </c>
      <c r="AT25" s="131">
        <v>0</v>
      </c>
      <c r="AU25" s="131">
        <v>0</v>
      </c>
      <c r="AV25" s="131">
        <v>0</v>
      </c>
      <c r="AW25" s="131">
        <v>0</v>
      </c>
      <c r="AX25" s="130">
        <v>0</v>
      </c>
      <c r="AY25" s="131">
        <v>0</v>
      </c>
      <c r="AZ25" s="131">
        <v>0</v>
      </c>
      <c r="BA25" s="131">
        <v>0</v>
      </c>
      <c r="BB25" s="130">
        <v>0</v>
      </c>
      <c r="BC25" s="131">
        <v>0</v>
      </c>
      <c r="BD25" s="130">
        <v>0</v>
      </c>
      <c r="BE25" s="131">
        <v>0</v>
      </c>
      <c r="BF25" s="131">
        <v>0</v>
      </c>
      <c r="BG25" s="131">
        <v>0</v>
      </c>
      <c r="BH25" s="131">
        <v>0</v>
      </c>
      <c r="BI25" s="131">
        <v>0</v>
      </c>
      <c r="BJ25" s="130">
        <v>0</v>
      </c>
      <c r="BK25" s="131">
        <v>0</v>
      </c>
      <c r="BL25" s="131">
        <v>0</v>
      </c>
      <c r="BM25" s="131">
        <v>0</v>
      </c>
      <c r="BN25" s="131">
        <v>0</v>
      </c>
      <c r="BO25" s="130">
        <v>0</v>
      </c>
      <c r="BP25" s="130">
        <v>0</v>
      </c>
      <c r="BQ25" s="130">
        <v>0</v>
      </c>
      <c r="BR25" s="131">
        <v>0</v>
      </c>
      <c r="BS25" s="131">
        <v>0</v>
      </c>
      <c r="BT25" s="130">
        <v>0</v>
      </c>
      <c r="BU25" s="131">
        <v>0</v>
      </c>
      <c r="BV25" s="131">
        <v>0</v>
      </c>
      <c r="BW25" s="130">
        <v>0</v>
      </c>
      <c r="BX25" s="131">
        <v>0</v>
      </c>
      <c r="BY25" s="131">
        <v>0</v>
      </c>
      <c r="BZ25" s="131">
        <v>0</v>
      </c>
      <c r="CA25" s="130">
        <v>0</v>
      </c>
      <c r="CB25" s="130">
        <v>0</v>
      </c>
      <c r="CC25" s="130">
        <v>0</v>
      </c>
      <c r="CD25" s="131">
        <v>0</v>
      </c>
      <c r="CE25" s="131">
        <v>0</v>
      </c>
      <c r="CF25" s="131">
        <v>0</v>
      </c>
      <c r="CG25" s="47"/>
      <c r="CH25" s="124">
        <v>0</v>
      </c>
      <c r="CI25" s="61"/>
      <c r="CJ25" s="47"/>
      <c r="CK25" s="125">
        <v>0</v>
      </c>
      <c r="CL25" s="8"/>
    </row>
    <row r="26" spans="1:90" s="22" customFormat="1" ht="26.25" customHeight="1" x14ac:dyDescent="0.25">
      <c r="A26" s="293" t="s">
        <v>145</v>
      </c>
      <c r="B26" s="237" t="s">
        <v>110</v>
      </c>
      <c r="C26" s="118">
        <v>0</v>
      </c>
      <c r="D26" s="130">
        <v>0</v>
      </c>
      <c r="E26" s="131">
        <v>0</v>
      </c>
      <c r="F26" s="131">
        <v>0</v>
      </c>
      <c r="G26" s="131">
        <v>0</v>
      </c>
      <c r="H26" s="130">
        <v>0</v>
      </c>
      <c r="I26" s="130">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c r="AA26" s="131">
        <v>0</v>
      </c>
      <c r="AB26" s="131">
        <v>0</v>
      </c>
      <c r="AC26" s="130">
        <v>0</v>
      </c>
      <c r="AD26" s="130">
        <v>0</v>
      </c>
      <c r="AE26" s="131">
        <v>0</v>
      </c>
      <c r="AF26" s="131">
        <v>0</v>
      </c>
      <c r="AG26" s="130">
        <v>0</v>
      </c>
      <c r="AH26" s="130">
        <v>0</v>
      </c>
      <c r="AI26" s="131">
        <v>0</v>
      </c>
      <c r="AJ26" s="131">
        <v>0</v>
      </c>
      <c r="AK26" s="131">
        <v>0</v>
      </c>
      <c r="AL26" s="130">
        <v>0</v>
      </c>
      <c r="AM26" s="131">
        <v>0</v>
      </c>
      <c r="AN26" s="131">
        <v>0</v>
      </c>
      <c r="AO26" s="131">
        <v>0</v>
      </c>
      <c r="AP26" s="131">
        <v>0</v>
      </c>
      <c r="AQ26" s="131">
        <v>0</v>
      </c>
      <c r="AR26" s="130">
        <v>0</v>
      </c>
      <c r="AS26" s="130">
        <v>0</v>
      </c>
      <c r="AT26" s="131">
        <v>0</v>
      </c>
      <c r="AU26" s="131">
        <v>0</v>
      </c>
      <c r="AV26" s="131">
        <v>0</v>
      </c>
      <c r="AW26" s="131">
        <v>0</v>
      </c>
      <c r="AX26" s="130">
        <v>0</v>
      </c>
      <c r="AY26" s="131">
        <v>0</v>
      </c>
      <c r="AZ26" s="131">
        <v>0</v>
      </c>
      <c r="BA26" s="131">
        <v>0</v>
      </c>
      <c r="BB26" s="130">
        <v>0</v>
      </c>
      <c r="BC26" s="131">
        <v>0</v>
      </c>
      <c r="BD26" s="130">
        <v>0</v>
      </c>
      <c r="BE26" s="131">
        <v>0</v>
      </c>
      <c r="BF26" s="131">
        <v>0</v>
      </c>
      <c r="BG26" s="131">
        <v>0</v>
      </c>
      <c r="BH26" s="131">
        <v>0</v>
      </c>
      <c r="BI26" s="131">
        <v>0</v>
      </c>
      <c r="BJ26" s="130">
        <v>0</v>
      </c>
      <c r="BK26" s="131">
        <v>0</v>
      </c>
      <c r="BL26" s="131">
        <v>0</v>
      </c>
      <c r="BM26" s="131">
        <v>0</v>
      </c>
      <c r="BN26" s="131">
        <v>0</v>
      </c>
      <c r="BO26" s="130">
        <v>0</v>
      </c>
      <c r="BP26" s="130">
        <v>0</v>
      </c>
      <c r="BQ26" s="130">
        <v>0</v>
      </c>
      <c r="BR26" s="131">
        <v>0</v>
      </c>
      <c r="BS26" s="131">
        <v>0</v>
      </c>
      <c r="BT26" s="130">
        <v>0</v>
      </c>
      <c r="BU26" s="131">
        <v>0</v>
      </c>
      <c r="BV26" s="131">
        <v>0</v>
      </c>
      <c r="BW26" s="130">
        <v>0</v>
      </c>
      <c r="BX26" s="131">
        <v>0</v>
      </c>
      <c r="BY26" s="131">
        <v>0</v>
      </c>
      <c r="BZ26" s="131">
        <v>0</v>
      </c>
      <c r="CA26" s="130">
        <v>0</v>
      </c>
      <c r="CB26" s="130">
        <v>0</v>
      </c>
      <c r="CC26" s="130">
        <v>0</v>
      </c>
      <c r="CD26" s="131">
        <v>0</v>
      </c>
      <c r="CE26" s="131">
        <v>0</v>
      </c>
      <c r="CF26" s="131">
        <v>0</v>
      </c>
      <c r="CG26" s="47"/>
      <c r="CH26" s="124">
        <v>0</v>
      </c>
      <c r="CI26" s="61"/>
      <c r="CJ26" s="47"/>
      <c r="CK26" s="125">
        <v>0</v>
      </c>
      <c r="CL26" s="8"/>
    </row>
    <row r="27" spans="1:90" s="22" customFormat="1" ht="26.25" customHeight="1" x14ac:dyDescent="0.25">
      <c r="A27" s="293" t="s">
        <v>146</v>
      </c>
      <c r="B27" s="237" t="s">
        <v>111</v>
      </c>
      <c r="C27" s="118">
        <v>45551.623766316996</v>
      </c>
      <c r="D27" s="130">
        <v>613.11697128000014</v>
      </c>
      <c r="E27" s="131">
        <v>613.11697128000014</v>
      </c>
      <c r="F27" s="131">
        <v>0</v>
      </c>
      <c r="G27" s="131">
        <v>0</v>
      </c>
      <c r="H27" s="130">
        <v>842.2127309388793</v>
      </c>
      <c r="I27" s="130">
        <v>19187.352767732173</v>
      </c>
      <c r="J27" s="131">
        <v>1658.190598777614</v>
      </c>
      <c r="K27" s="131">
        <v>0</v>
      </c>
      <c r="L27" s="131">
        <v>1108.4716870487955</v>
      </c>
      <c r="M27" s="131">
        <v>6964.1771389842961</v>
      </c>
      <c r="N27" s="131">
        <v>2808.7499897672346</v>
      </c>
      <c r="O27" s="131">
        <v>17.807869347095256</v>
      </c>
      <c r="P27" s="131">
        <v>65.270428999999993</v>
      </c>
      <c r="Q27" s="131">
        <v>0</v>
      </c>
      <c r="R27" s="131">
        <v>1259.0510466890555</v>
      </c>
      <c r="S27" s="131">
        <v>4135.0110000611203</v>
      </c>
      <c r="T27" s="131">
        <v>1.9110000000000003</v>
      </c>
      <c r="U27" s="131">
        <v>2.2460669844048891</v>
      </c>
      <c r="V27" s="131">
        <v>0.99021662301216085</v>
      </c>
      <c r="W27" s="131">
        <v>0.73178762677162579</v>
      </c>
      <c r="X27" s="131">
        <v>1.9022647796034848</v>
      </c>
      <c r="Y27" s="131">
        <v>2.0399655747597247</v>
      </c>
      <c r="Z27" s="131">
        <v>0.44287155444582993</v>
      </c>
      <c r="AA27" s="131">
        <v>1160.0225380569584</v>
      </c>
      <c r="AB27" s="131">
        <v>0.33629685700228445</v>
      </c>
      <c r="AC27" s="130">
        <v>17751.735688591438</v>
      </c>
      <c r="AD27" s="130">
        <v>843.4570127160199</v>
      </c>
      <c r="AE27" s="131">
        <v>0.11821851685021756</v>
      </c>
      <c r="AF27" s="131">
        <v>843.33879419916968</v>
      </c>
      <c r="AG27" s="130">
        <v>5160.114381388752</v>
      </c>
      <c r="AH27" s="130">
        <v>60.423176001682734</v>
      </c>
      <c r="AI27" s="131">
        <v>4.0580136851882553</v>
      </c>
      <c r="AJ27" s="131">
        <v>37.095411999356344</v>
      </c>
      <c r="AK27" s="131">
        <v>19.269750317138129</v>
      </c>
      <c r="AL27" s="130">
        <v>8.5983345729320676E-2</v>
      </c>
      <c r="AM27" s="131">
        <v>7.0637410935060874E-2</v>
      </c>
      <c r="AN27" s="131">
        <v>9.0377485858543385E-4</v>
      </c>
      <c r="AO27" s="131">
        <v>1.3610717462617772E-4</v>
      </c>
      <c r="AP27" s="131">
        <v>4.2049895715730043E-3</v>
      </c>
      <c r="AQ27" s="131">
        <v>1.0101063189475186E-2</v>
      </c>
      <c r="AR27" s="130">
        <v>10.65993949488187</v>
      </c>
      <c r="AS27" s="130">
        <v>900.75795665992416</v>
      </c>
      <c r="AT27" s="131">
        <v>890.77887374363854</v>
      </c>
      <c r="AU27" s="131">
        <v>0.1445935138839734</v>
      </c>
      <c r="AV27" s="131">
        <v>7.9190510726848823E-3</v>
      </c>
      <c r="AW27" s="131">
        <v>9.8265703513290159</v>
      </c>
      <c r="AX27" s="130">
        <v>16.688227277299596</v>
      </c>
      <c r="AY27" s="131">
        <v>8.3465952567893051</v>
      </c>
      <c r="AZ27" s="131">
        <v>2.4465979679563312</v>
      </c>
      <c r="BA27" s="131">
        <v>5.8950340525539611</v>
      </c>
      <c r="BB27" s="130">
        <v>3.3489643937935041</v>
      </c>
      <c r="BC27" s="131">
        <v>0</v>
      </c>
      <c r="BD27" s="130">
        <v>78.898613269247591</v>
      </c>
      <c r="BE27" s="131">
        <v>62.31109835339457</v>
      </c>
      <c r="BF27" s="131">
        <v>9.9306688667126952</v>
      </c>
      <c r="BG27" s="131">
        <v>0.51727567742202329</v>
      </c>
      <c r="BH27" s="131">
        <v>3.5541381240948273</v>
      </c>
      <c r="BI27" s="131">
        <v>2.5854322476234781</v>
      </c>
      <c r="BJ27" s="130">
        <v>35.993174726316155</v>
      </c>
      <c r="BK27" s="131">
        <v>2.1601341437236079</v>
      </c>
      <c r="BL27" s="131">
        <v>33.830860828668413</v>
      </c>
      <c r="BM27" s="131">
        <v>2.6522722229964564E-4</v>
      </c>
      <c r="BN27" s="131">
        <v>1.9145267018317062E-3</v>
      </c>
      <c r="BO27" s="130">
        <v>3.1785434035884012E-2</v>
      </c>
      <c r="BP27" s="130">
        <v>14.867653822711299</v>
      </c>
      <c r="BQ27" s="130">
        <v>28.87933845503678</v>
      </c>
      <c r="BR27" s="131">
        <v>28.03180688676057</v>
      </c>
      <c r="BS27" s="131">
        <v>0.8475315682762089</v>
      </c>
      <c r="BT27" s="130">
        <v>0.99654081621256507</v>
      </c>
      <c r="BU27" s="131">
        <v>0.56362904761973109</v>
      </c>
      <c r="BV27" s="131">
        <v>0.43291176859283392</v>
      </c>
      <c r="BW27" s="130">
        <v>2.0028599728673995</v>
      </c>
      <c r="BX27" s="131">
        <v>1.3379051939277973E-3</v>
      </c>
      <c r="BY27" s="131">
        <v>1.9941109343377601</v>
      </c>
      <c r="BZ27" s="131">
        <v>7.4111333357115405E-3</v>
      </c>
      <c r="CA27" s="130">
        <v>0</v>
      </c>
      <c r="CB27" s="130">
        <v>0</v>
      </c>
      <c r="CC27" s="130">
        <v>17094.280763790914</v>
      </c>
      <c r="CD27" s="131">
        <v>6362.3168394325894</v>
      </c>
      <c r="CE27" s="131">
        <v>0</v>
      </c>
      <c r="CF27" s="131">
        <v>10731.963924358324</v>
      </c>
      <c r="CG27" s="47"/>
      <c r="CH27" s="124">
        <v>0</v>
      </c>
      <c r="CI27" s="61"/>
      <c r="CJ27" s="47"/>
      <c r="CK27" s="125">
        <v>62645.90453010791</v>
      </c>
      <c r="CL27" s="8"/>
    </row>
    <row r="28" spans="1:90" s="22" customFormat="1" ht="26.25" customHeight="1" x14ac:dyDescent="0.25">
      <c r="A28" s="293" t="s">
        <v>147</v>
      </c>
      <c r="B28" s="237" t="s">
        <v>112</v>
      </c>
      <c r="C28" s="118">
        <v>1716.5836876066242</v>
      </c>
      <c r="D28" s="130">
        <v>299.06518010356496</v>
      </c>
      <c r="E28" s="131">
        <v>296.24600000000004</v>
      </c>
      <c r="F28" s="131">
        <v>2.3036564273671196</v>
      </c>
      <c r="G28" s="131">
        <v>0.51552367619779893</v>
      </c>
      <c r="H28" s="130">
        <v>0</v>
      </c>
      <c r="I28" s="130">
        <v>826.56736562218725</v>
      </c>
      <c r="J28" s="131">
        <v>141.3956901</v>
      </c>
      <c r="K28" s="131">
        <v>0</v>
      </c>
      <c r="L28" s="131">
        <v>1.5390099654149328E-2</v>
      </c>
      <c r="M28" s="131">
        <v>0</v>
      </c>
      <c r="N28" s="131">
        <v>0</v>
      </c>
      <c r="O28" s="131">
        <v>2.8065196594286192E-4</v>
      </c>
      <c r="P28" s="131">
        <v>446.28978634786949</v>
      </c>
      <c r="Q28" s="131">
        <v>14.948213652130418</v>
      </c>
      <c r="R28" s="131">
        <v>1.5310784968121998E-2</v>
      </c>
      <c r="S28" s="131">
        <v>0</v>
      </c>
      <c r="T28" s="131">
        <v>0</v>
      </c>
      <c r="U28" s="131">
        <v>60.924663457295658</v>
      </c>
      <c r="V28" s="131">
        <v>27.436350795135638</v>
      </c>
      <c r="W28" s="131">
        <v>20.275949291349704</v>
      </c>
      <c r="X28" s="131">
        <v>51.800288693365339</v>
      </c>
      <c r="Y28" s="131">
        <v>52.440457039730312</v>
      </c>
      <c r="Z28" s="131">
        <v>4.5444049278994658</v>
      </c>
      <c r="AA28" s="131">
        <v>1.3693985599103339E-2</v>
      </c>
      <c r="AB28" s="131">
        <v>6.4668857952238916</v>
      </c>
      <c r="AC28" s="130">
        <v>559.16157142857151</v>
      </c>
      <c r="AD28" s="130">
        <v>30.948460173706383</v>
      </c>
      <c r="AE28" s="131">
        <v>6.6323790514560382E-5</v>
      </c>
      <c r="AF28" s="131">
        <v>30.94839384991587</v>
      </c>
      <c r="AG28" s="130">
        <v>0.25453608028593971</v>
      </c>
      <c r="AH28" s="130">
        <v>1.6956486037946791E-2</v>
      </c>
      <c r="AI28" s="131">
        <v>2.2766556097353861E-3</v>
      </c>
      <c r="AJ28" s="131">
        <v>3.8689784791802015E-3</v>
      </c>
      <c r="AK28" s="131">
        <v>1.0810851949031206E-2</v>
      </c>
      <c r="AL28" s="130">
        <v>4.8238986258961769E-5</v>
      </c>
      <c r="AM28" s="131">
        <v>3.9629501115156928E-5</v>
      </c>
      <c r="AN28" s="131">
        <v>5.0704217909528293E-7</v>
      </c>
      <c r="AO28" s="131">
        <v>7.6359812133937174E-8</v>
      </c>
      <c r="AP28" s="131">
        <v>2.3591130636013028E-6</v>
      </c>
      <c r="AQ28" s="131">
        <v>5.6669700889743217E-6</v>
      </c>
      <c r="AR28" s="130">
        <v>5.9805148363704305E-3</v>
      </c>
      <c r="AS28" s="130">
        <v>4.6168569838095815E-2</v>
      </c>
      <c r="AT28" s="131">
        <v>8.7765286362874104E-3</v>
      </c>
      <c r="AU28" s="131">
        <v>8.1120878354067982E-5</v>
      </c>
      <c r="AV28" s="131">
        <v>4.4428021803412627E-6</v>
      </c>
      <c r="AW28" s="131">
        <v>3.7306477521273994E-2</v>
      </c>
      <c r="AX28" s="130">
        <v>6.3347323992484494E-2</v>
      </c>
      <c r="AY28" s="131">
        <v>3.1684492882600904E-2</v>
      </c>
      <c r="AZ28" s="131">
        <v>9.2874244983067421E-3</v>
      </c>
      <c r="BA28" s="131">
        <v>2.2375406611576842E-2</v>
      </c>
      <c r="BB28" s="130">
        <v>1.2707067386687063E-2</v>
      </c>
      <c r="BC28" s="131">
        <v>0</v>
      </c>
      <c r="BD28" s="130">
        <v>0.29770199866929636</v>
      </c>
      <c r="BE28" s="131">
        <v>0.23641531309758976</v>
      </c>
      <c r="BF28" s="131">
        <v>3.7697329179508174E-2</v>
      </c>
      <c r="BG28" s="131">
        <v>2.9020566812797442E-4</v>
      </c>
      <c r="BH28" s="131">
        <v>1.3492318233778264E-2</v>
      </c>
      <c r="BI28" s="131">
        <v>9.8068324902921798E-3</v>
      </c>
      <c r="BJ28" s="130">
        <v>0.13663963858225253</v>
      </c>
      <c r="BK28" s="131">
        <v>8.2006759229568474E-3</v>
      </c>
      <c r="BL28" s="131">
        <v>0.12843773975829431</v>
      </c>
      <c r="BM28" s="131">
        <v>1.4879965676483674E-7</v>
      </c>
      <c r="BN28" s="131">
        <v>1.0741013446116895E-6</v>
      </c>
      <c r="BO28" s="130">
        <v>1.7832489567445202E-5</v>
      </c>
      <c r="BP28" s="130">
        <v>5.0365345739560169E-3</v>
      </c>
      <c r="BQ28" s="130">
        <v>8.1806688128797196E-4</v>
      </c>
      <c r="BR28" s="131">
        <v>3.4257871169734923E-4</v>
      </c>
      <c r="BS28" s="131">
        <v>4.7548816959062267E-4</v>
      </c>
      <c r="BT28" s="130">
        <v>5.5908639437113349E-4</v>
      </c>
      <c r="BU28" s="131">
        <v>3.1621116453030046E-4</v>
      </c>
      <c r="BV28" s="131">
        <v>2.4287522984083298E-4</v>
      </c>
      <c r="BW28" s="130">
        <v>5.9283963960923727E-4</v>
      </c>
      <c r="BX28" s="131">
        <v>7.5060105789380185E-7</v>
      </c>
      <c r="BY28" s="131">
        <v>5.8793119198103012E-4</v>
      </c>
      <c r="BZ28" s="131">
        <v>4.157846570313345E-6</v>
      </c>
      <c r="CA28" s="130">
        <v>0</v>
      </c>
      <c r="CB28" s="130">
        <v>0</v>
      </c>
      <c r="CC28" s="130">
        <v>2.7175077130894869</v>
      </c>
      <c r="CD28" s="131">
        <v>0</v>
      </c>
      <c r="CE28" s="131">
        <v>0</v>
      </c>
      <c r="CF28" s="131">
        <v>2.7175077130894869</v>
      </c>
      <c r="CG28" s="47"/>
      <c r="CH28" s="124">
        <v>0</v>
      </c>
      <c r="CI28" s="61"/>
      <c r="CJ28" s="47"/>
      <c r="CK28" s="125">
        <v>1719.3011953197135</v>
      </c>
      <c r="CL28" s="8"/>
    </row>
    <row r="29" spans="1:90" s="22" customFormat="1" ht="26.25" customHeight="1" x14ac:dyDescent="0.25">
      <c r="A29" s="293" t="s">
        <v>148</v>
      </c>
      <c r="B29" s="237" t="s">
        <v>113</v>
      </c>
      <c r="C29" s="118">
        <v>3688.8354413579109</v>
      </c>
      <c r="D29" s="130">
        <v>316.34699999999998</v>
      </c>
      <c r="E29" s="131">
        <v>316.34699999999998</v>
      </c>
      <c r="F29" s="131">
        <v>0</v>
      </c>
      <c r="G29" s="131">
        <v>0</v>
      </c>
      <c r="H29" s="130">
        <v>0</v>
      </c>
      <c r="I29" s="130">
        <v>865.4460014101013</v>
      </c>
      <c r="J29" s="131">
        <v>426.34297260701373</v>
      </c>
      <c r="K29" s="131">
        <v>0</v>
      </c>
      <c r="L29" s="131">
        <v>40.713108249339527</v>
      </c>
      <c r="M29" s="131">
        <v>54.943749046206015</v>
      </c>
      <c r="N29" s="131">
        <v>65.963250953793974</v>
      </c>
      <c r="O29" s="131">
        <v>0.74243923864008665</v>
      </c>
      <c r="P29" s="131">
        <v>193.528864614849</v>
      </c>
      <c r="Q29" s="131">
        <v>6.4821353851509569</v>
      </c>
      <c r="R29" s="131">
        <v>40.503288464506461</v>
      </c>
      <c r="S29" s="131">
        <v>0</v>
      </c>
      <c r="T29" s="131">
        <v>0</v>
      </c>
      <c r="U29" s="131">
        <v>0</v>
      </c>
      <c r="V29" s="131">
        <v>0</v>
      </c>
      <c r="W29" s="131">
        <v>0</v>
      </c>
      <c r="X29" s="131">
        <v>0</v>
      </c>
      <c r="Y29" s="131">
        <v>0</v>
      </c>
      <c r="Z29" s="131">
        <v>0</v>
      </c>
      <c r="AA29" s="131">
        <v>36.226192850601613</v>
      </c>
      <c r="AB29" s="131">
        <v>0</v>
      </c>
      <c r="AC29" s="130">
        <v>2092.5794479942533</v>
      </c>
      <c r="AD29" s="130">
        <v>230.57594983549933</v>
      </c>
      <c r="AE29" s="131">
        <v>2.2700513092053478E-2</v>
      </c>
      <c r="AF29" s="131">
        <v>230.55324932240728</v>
      </c>
      <c r="AG29" s="130">
        <v>83.581918595644993</v>
      </c>
      <c r="AH29" s="130">
        <v>5.8036630643890845</v>
      </c>
      <c r="AI29" s="131">
        <v>0.77922642952002708</v>
      </c>
      <c r="AJ29" s="131">
        <v>1.3242276404606588</v>
      </c>
      <c r="AK29" s="131">
        <v>3.7002089944083982</v>
      </c>
      <c r="AL29" s="130">
        <v>1.651066277459742E-2</v>
      </c>
      <c r="AM29" s="131">
        <v>1.3563911258942175E-2</v>
      </c>
      <c r="AN29" s="131">
        <v>1.7354432754034037E-4</v>
      </c>
      <c r="AO29" s="131">
        <v>2.6135522436291412E-5</v>
      </c>
      <c r="AP29" s="131">
        <v>8.0744897977685676E-4</v>
      </c>
      <c r="AQ29" s="131">
        <v>1.9396226859017562E-3</v>
      </c>
      <c r="AR29" s="130">
        <v>2.0469390287704199</v>
      </c>
      <c r="AS29" s="130">
        <v>3.6464396404774102</v>
      </c>
      <c r="AT29" s="131">
        <v>0.68888463123604338</v>
      </c>
      <c r="AU29" s="131">
        <v>2.7765083190037627E-2</v>
      </c>
      <c r="AV29" s="131">
        <v>1.5206291479691531E-3</v>
      </c>
      <c r="AW29" s="131">
        <v>2.9282692969033599</v>
      </c>
      <c r="AX29" s="130">
        <v>4.9727022915669483</v>
      </c>
      <c r="AY29" s="131">
        <v>2.4871368203309636</v>
      </c>
      <c r="AZ29" s="131">
        <v>0.72903933927040332</v>
      </c>
      <c r="BA29" s="131">
        <v>1.7565261319655816</v>
      </c>
      <c r="BB29" s="130">
        <v>0.99773756994299456</v>
      </c>
      <c r="BC29" s="131">
        <v>0</v>
      </c>
      <c r="BD29" s="130">
        <v>23.451266436000303</v>
      </c>
      <c r="BE29" s="131">
        <v>18.563545983161017</v>
      </c>
      <c r="BF29" s="131">
        <v>2.9591474202167416</v>
      </c>
      <c r="BG29" s="131">
        <v>9.9328122195925364E-2</v>
      </c>
      <c r="BH29" s="131">
        <v>1.0590850275609205</v>
      </c>
      <c r="BI29" s="131">
        <v>0.77015988286569692</v>
      </c>
      <c r="BJ29" s="130">
        <v>10.725522676573846</v>
      </c>
      <c r="BK29" s="131">
        <v>0.64370102014124431</v>
      </c>
      <c r="BL29" s="131">
        <v>10.081403096516519</v>
      </c>
      <c r="BM29" s="131">
        <v>5.0929365319397549E-5</v>
      </c>
      <c r="BN29" s="131">
        <v>3.6763055076288287E-4</v>
      </c>
      <c r="BO29" s="130">
        <v>46.246231794154802</v>
      </c>
      <c r="BP29" s="130">
        <v>1.7238447644147947</v>
      </c>
      <c r="BQ29" s="130">
        <v>0.27999813950283925</v>
      </c>
      <c r="BR29" s="131">
        <v>0.11725374062022635</v>
      </c>
      <c r="BS29" s="131">
        <v>0.16274439888261291</v>
      </c>
      <c r="BT29" s="130">
        <v>0.19135739855255482</v>
      </c>
      <c r="BU29" s="131">
        <v>0.10822897220715552</v>
      </c>
      <c r="BV29" s="131">
        <v>8.3128426345399298E-2</v>
      </c>
      <c r="BW29" s="130">
        <v>0.20291005529129563</v>
      </c>
      <c r="BX29" s="131">
        <v>2.569067450673945E-4</v>
      </c>
      <c r="BY29" s="131">
        <v>0.20123005059341406</v>
      </c>
      <c r="BZ29" s="131">
        <v>1.4230979528141847E-3</v>
      </c>
      <c r="CA29" s="130">
        <v>0</v>
      </c>
      <c r="CB29" s="130">
        <v>0</v>
      </c>
      <c r="CC29" s="130">
        <v>0</v>
      </c>
      <c r="CD29" s="131">
        <v>0</v>
      </c>
      <c r="CE29" s="131">
        <v>0</v>
      </c>
      <c r="CF29" s="131">
        <v>0</v>
      </c>
      <c r="CG29" s="47"/>
      <c r="CH29" s="124">
        <v>0</v>
      </c>
      <c r="CI29" s="61"/>
      <c r="CJ29" s="47"/>
      <c r="CK29" s="125">
        <v>3688.8354413579109</v>
      </c>
      <c r="CL29" s="8"/>
    </row>
    <row r="30" spans="1:90" s="22" customFormat="1" ht="26.25" customHeight="1" x14ac:dyDescent="0.25">
      <c r="A30" s="293" t="s">
        <v>149</v>
      </c>
      <c r="B30" s="237" t="s">
        <v>114</v>
      </c>
      <c r="C30" s="50"/>
      <c r="D30" s="51"/>
      <c r="E30" s="52"/>
      <c r="F30" s="52"/>
      <c r="G30" s="52"/>
      <c r="H30" s="51"/>
      <c r="I30" s="51"/>
      <c r="J30" s="52"/>
      <c r="K30" s="52"/>
      <c r="L30" s="52"/>
      <c r="M30" s="52"/>
      <c r="N30" s="52"/>
      <c r="O30" s="52"/>
      <c r="P30" s="52"/>
      <c r="Q30" s="52"/>
      <c r="R30" s="52"/>
      <c r="S30" s="52"/>
      <c r="T30" s="52"/>
      <c r="U30" s="52"/>
      <c r="V30" s="52"/>
      <c r="W30" s="52"/>
      <c r="X30" s="52"/>
      <c r="Y30" s="52"/>
      <c r="Z30" s="52"/>
      <c r="AA30" s="52"/>
      <c r="AB30" s="52"/>
      <c r="AC30" s="51"/>
      <c r="AD30" s="51"/>
      <c r="AE30" s="52"/>
      <c r="AF30" s="52"/>
      <c r="AG30" s="51"/>
      <c r="AH30" s="51"/>
      <c r="AI30" s="52"/>
      <c r="AJ30" s="52"/>
      <c r="AK30" s="52"/>
      <c r="AL30" s="51"/>
      <c r="AM30" s="52"/>
      <c r="AN30" s="52"/>
      <c r="AO30" s="52"/>
      <c r="AP30" s="52"/>
      <c r="AQ30" s="52"/>
      <c r="AR30" s="51"/>
      <c r="AS30" s="51"/>
      <c r="AT30" s="52"/>
      <c r="AU30" s="52"/>
      <c r="AV30" s="52"/>
      <c r="AW30" s="52"/>
      <c r="AX30" s="51"/>
      <c r="AY30" s="52"/>
      <c r="AZ30" s="52"/>
      <c r="BA30" s="52"/>
      <c r="BB30" s="51"/>
      <c r="BC30" s="52"/>
      <c r="BD30" s="51"/>
      <c r="BE30" s="52"/>
      <c r="BF30" s="52"/>
      <c r="BG30" s="52"/>
      <c r="BH30" s="52"/>
      <c r="BI30" s="52"/>
      <c r="BJ30" s="51"/>
      <c r="BK30" s="52"/>
      <c r="BL30" s="52"/>
      <c r="BM30" s="52"/>
      <c r="BN30" s="52"/>
      <c r="BO30" s="51"/>
      <c r="BP30" s="51"/>
      <c r="BQ30" s="51"/>
      <c r="BR30" s="52"/>
      <c r="BS30" s="52"/>
      <c r="BT30" s="51"/>
      <c r="BU30" s="52"/>
      <c r="BV30" s="52"/>
      <c r="BW30" s="51"/>
      <c r="BX30" s="52"/>
      <c r="BY30" s="52"/>
      <c r="BZ30" s="52"/>
      <c r="CA30" s="51"/>
      <c r="CB30" s="75"/>
      <c r="CC30" s="75"/>
      <c r="CD30" s="76"/>
      <c r="CE30" s="76"/>
      <c r="CF30" s="77"/>
      <c r="CG30" s="61"/>
      <c r="CH30" s="61"/>
      <c r="CI30" s="61"/>
      <c r="CJ30" s="47"/>
      <c r="CK30" s="64"/>
      <c r="CL30" s="8"/>
    </row>
    <row r="31" spans="1:90" s="22" customFormat="1" ht="26.25" customHeight="1" x14ac:dyDescent="0.25">
      <c r="A31" s="293" t="s">
        <v>150</v>
      </c>
      <c r="B31" s="237" t="s">
        <v>115</v>
      </c>
      <c r="C31" s="70"/>
      <c r="D31" s="51"/>
      <c r="E31" s="52"/>
      <c r="F31" s="52"/>
      <c r="G31" s="52"/>
      <c r="H31" s="51"/>
      <c r="I31" s="51"/>
      <c r="J31" s="52"/>
      <c r="K31" s="52"/>
      <c r="L31" s="52"/>
      <c r="M31" s="52"/>
      <c r="N31" s="52"/>
      <c r="O31" s="52"/>
      <c r="P31" s="52"/>
      <c r="Q31" s="52"/>
      <c r="R31" s="52"/>
      <c r="S31" s="52"/>
      <c r="T31" s="52"/>
      <c r="U31" s="52"/>
      <c r="V31" s="52"/>
      <c r="W31" s="52"/>
      <c r="X31" s="52"/>
      <c r="Y31" s="52"/>
      <c r="Z31" s="52"/>
      <c r="AA31" s="52"/>
      <c r="AB31" s="52"/>
      <c r="AC31" s="51"/>
      <c r="AD31" s="51"/>
      <c r="AE31" s="52"/>
      <c r="AF31" s="52"/>
      <c r="AG31" s="51"/>
      <c r="AH31" s="51"/>
      <c r="AI31" s="52"/>
      <c r="AJ31" s="52"/>
      <c r="AK31" s="52"/>
      <c r="AL31" s="51"/>
      <c r="AM31" s="52"/>
      <c r="AN31" s="52"/>
      <c r="AO31" s="52"/>
      <c r="AP31" s="52"/>
      <c r="AQ31" s="52"/>
      <c r="AR31" s="51"/>
      <c r="AS31" s="51"/>
      <c r="AT31" s="52"/>
      <c r="AU31" s="52"/>
      <c r="AV31" s="52"/>
      <c r="AW31" s="52"/>
      <c r="AX31" s="51"/>
      <c r="AY31" s="52"/>
      <c r="AZ31" s="52"/>
      <c r="BA31" s="52"/>
      <c r="BB31" s="51"/>
      <c r="BC31" s="52"/>
      <c r="BD31" s="51"/>
      <c r="BE31" s="52"/>
      <c r="BF31" s="52"/>
      <c r="BG31" s="52"/>
      <c r="BH31" s="52"/>
      <c r="BI31" s="52"/>
      <c r="BJ31" s="51"/>
      <c r="BK31" s="52"/>
      <c r="BL31" s="52"/>
      <c r="BM31" s="52"/>
      <c r="BN31" s="52"/>
      <c r="BO31" s="51"/>
      <c r="BP31" s="51"/>
      <c r="BQ31" s="51"/>
      <c r="BR31" s="52"/>
      <c r="BS31" s="52"/>
      <c r="BT31" s="51"/>
      <c r="BU31" s="52"/>
      <c r="BV31" s="52"/>
      <c r="BW31" s="51"/>
      <c r="BX31" s="52"/>
      <c r="BY31" s="52"/>
      <c r="BZ31" s="52"/>
      <c r="CA31" s="51"/>
      <c r="CB31" s="78"/>
      <c r="CC31" s="78"/>
      <c r="CD31" s="79"/>
      <c r="CE31" s="79"/>
      <c r="CF31" s="62"/>
      <c r="CG31" s="63"/>
      <c r="CH31" s="63"/>
      <c r="CI31" s="63"/>
      <c r="CJ31" s="47"/>
      <c r="CK31" s="70"/>
      <c r="CL31" s="8"/>
    </row>
    <row r="32" spans="1:90" s="22" customFormat="1" ht="26.25" customHeight="1" x14ac:dyDescent="0.25">
      <c r="A32" s="291" t="s">
        <v>151</v>
      </c>
      <c r="B32" s="232" t="s">
        <v>116</v>
      </c>
      <c r="C32" s="127">
        <v>30099.267361661136</v>
      </c>
      <c r="D32" s="134">
        <v>0</v>
      </c>
      <c r="E32" s="134">
        <v>0</v>
      </c>
      <c r="F32" s="134">
        <v>0</v>
      </c>
      <c r="G32" s="134">
        <v>0</v>
      </c>
      <c r="H32" s="134">
        <v>949.93254382714883</v>
      </c>
      <c r="I32" s="134">
        <v>7539.4936578466895</v>
      </c>
      <c r="J32" s="134">
        <v>0</v>
      </c>
      <c r="K32" s="134">
        <v>0</v>
      </c>
      <c r="L32" s="134">
        <v>0</v>
      </c>
      <c r="M32" s="134">
        <v>89.893027000000004</v>
      </c>
      <c r="N32" s="134">
        <v>0</v>
      </c>
      <c r="O32" s="134">
        <v>1764.1779858738382</v>
      </c>
      <c r="P32" s="134">
        <v>341.03298172020726</v>
      </c>
      <c r="Q32" s="134">
        <v>44.906298279792736</v>
      </c>
      <c r="R32" s="134">
        <v>0</v>
      </c>
      <c r="S32" s="134">
        <v>5299.4683649728522</v>
      </c>
      <c r="T32" s="134">
        <v>0</v>
      </c>
      <c r="U32" s="134">
        <v>8.4303380443086322E-3</v>
      </c>
      <c r="V32" s="134">
        <v>0</v>
      </c>
      <c r="W32" s="134">
        <v>0</v>
      </c>
      <c r="X32" s="134">
        <v>5.8427234530175707E-3</v>
      </c>
      <c r="Y32" s="134">
        <v>0</v>
      </c>
      <c r="Z32" s="134">
        <v>0</v>
      </c>
      <c r="AA32" s="134">
        <v>0</v>
      </c>
      <c r="AB32" s="134">
        <v>7.269385026737969E-4</v>
      </c>
      <c r="AC32" s="134">
        <v>11548.646465187298</v>
      </c>
      <c r="AD32" s="134">
        <v>10061.194694799999</v>
      </c>
      <c r="AE32" s="134">
        <v>0</v>
      </c>
      <c r="AF32" s="134">
        <v>10061.194694799999</v>
      </c>
      <c r="AG32" s="134">
        <v>0</v>
      </c>
      <c r="AH32" s="134">
        <v>0</v>
      </c>
      <c r="AI32" s="134">
        <v>0</v>
      </c>
      <c r="AJ32" s="134">
        <v>0</v>
      </c>
      <c r="AK32" s="134">
        <v>0</v>
      </c>
      <c r="AL32" s="134">
        <v>0</v>
      </c>
      <c r="AM32" s="134">
        <v>0</v>
      </c>
      <c r="AN32" s="134">
        <v>0</v>
      </c>
      <c r="AO32" s="134">
        <v>0</v>
      </c>
      <c r="AP32" s="134">
        <v>0</v>
      </c>
      <c r="AQ32" s="134">
        <v>0</v>
      </c>
      <c r="AR32" s="134">
        <v>0</v>
      </c>
      <c r="AS32" s="134">
        <v>0</v>
      </c>
      <c r="AT32" s="134">
        <v>0</v>
      </c>
      <c r="AU32" s="134">
        <v>0</v>
      </c>
      <c r="AV32" s="134">
        <v>0</v>
      </c>
      <c r="AW32" s="134">
        <v>0</v>
      </c>
      <c r="AX32" s="134">
        <v>0</v>
      </c>
      <c r="AY32" s="134">
        <v>0</v>
      </c>
      <c r="AZ32" s="134">
        <v>0</v>
      </c>
      <c r="BA32" s="134">
        <v>0</v>
      </c>
      <c r="BB32" s="134">
        <v>0</v>
      </c>
      <c r="BC32" s="134">
        <v>0</v>
      </c>
      <c r="BD32" s="134">
        <v>0</v>
      </c>
      <c r="BE32" s="134">
        <v>0</v>
      </c>
      <c r="BF32" s="134">
        <v>0</v>
      </c>
      <c r="BG32" s="134">
        <v>0</v>
      </c>
      <c r="BH32" s="134">
        <v>0</v>
      </c>
      <c r="BI32" s="134">
        <v>0</v>
      </c>
      <c r="BJ32" s="134">
        <v>0</v>
      </c>
      <c r="BK32" s="134">
        <v>0</v>
      </c>
      <c r="BL32" s="134">
        <v>0</v>
      </c>
      <c r="BM32" s="134">
        <v>0</v>
      </c>
      <c r="BN32" s="134">
        <v>0</v>
      </c>
      <c r="BO32" s="134">
        <v>0</v>
      </c>
      <c r="BP32" s="134">
        <v>0</v>
      </c>
      <c r="BQ32" s="134">
        <v>0</v>
      </c>
      <c r="BR32" s="134">
        <v>0</v>
      </c>
      <c r="BS32" s="134">
        <v>0</v>
      </c>
      <c r="BT32" s="134">
        <v>0</v>
      </c>
      <c r="BU32" s="134">
        <v>0</v>
      </c>
      <c r="BV32" s="134">
        <v>0</v>
      </c>
      <c r="BW32" s="134">
        <v>0</v>
      </c>
      <c r="BX32" s="134">
        <v>0</v>
      </c>
      <c r="BY32" s="134">
        <v>0</v>
      </c>
      <c r="BZ32" s="134">
        <v>0</v>
      </c>
      <c r="CA32" s="134">
        <v>0</v>
      </c>
      <c r="CB32" s="134">
        <v>0</v>
      </c>
      <c r="CC32" s="122">
        <v>0</v>
      </c>
      <c r="CD32" s="122">
        <v>0</v>
      </c>
      <c r="CE32" s="122">
        <v>0</v>
      </c>
      <c r="CF32" s="122">
        <v>0</v>
      </c>
      <c r="CG32" s="58"/>
      <c r="CH32" s="137">
        <v>0</v>
      </c>
      <c r="CI32" s="58"/>
      <c r="CJ32" s="58"/>
      <c r="CK32" s="127">
        <v>30099.267361661136</v>
      </c>
      <c r="CL32" s="8"/>
    </row>
    <row r="33" spans="1:90" s="22" customFormat="1" ht="26.25" customHeight="1" x14ac:dyDescent="0.25">
      <c r="A33" s="294" t="s">
        <v>152</v>
      </c>
      <c r="B33" s="238" t="s">
        <v>117</v>
      </c>
      <c r="C33" s="118">
        <v>0</v>
      </c>
      <c r="D33" s="130">
        <v>0</v>
      </c>
      <c r="E33" s="131">
        <v>0</v>
      </c>
      <c r="F33" s="131">
        <v>0</v>
      </c>
      <c r="G33" s="131">
        <v>0</v>
      </c>
      <c r="H33" s="130">
        <v>0</v>
      </c>
      <c r="I33" s="130">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0">
        <v>0</v>
      </c>
      <c r="AD33" s="130">
        <v>0</v>
      </c>
      <c r="AE33" s="131">
        <v>0</v>
      </c>
      <c r="AF33" s="131">
        <v>0</v>
      </c>
      <c r="AG33" s="130">
        <v>0</v>
      </c>
      <c r="AH33" s="130">
        <v>0</v>
      </c>
      <c r="AI33" s="131">
        <v>0</v>
      </c>
      <c r="AJ33" s="131">
        <v>0</v>
      </c>
      <c r="AK33" s="131">
        <v>0</v>
      </c>
      <c r="AL33" s="130">
        <v>0</v>
      </c>
      <c r="AM33" s="131">
        <v>0</v>
      </c>
      <c r="AN33" s="131">
        <v>0</v>
      </c>
      <c r="AO33" s="131">
        <v>0</v>
      </c>
      <c r="AP33" s="131">
        <v>0</v>
      </c>
      <c r="AQ33" s="131">
        <v>0</v>
      </c>
      <c r="AR33" s="130">
        <v>0</v>
      </c>
      <c r="AS33" s="130">
        <v>0</v>
      </c>
      <c r="AT33" s="131">
        <v>0</v>
      </c>
      <c r="AU33" s="131">
        <v>0</v>
      </c>
      <c r="AV33" s="131">
        <v>0</v>
      </c>
      <c r="AW33" s="131">
        <v>0</v>
      </c>
      <c r="AX33" s="130">
        <v>0</v>
      </c>
      <c r="AY33" s="131">
        <v>0</v>
      </c>
      <c r="AZ33" s="131">
        <v>0</v>
      </c>
      <c r="BA33" s="131">
        <v>0</v>
      </c>
      <c r="BB33" s="130">
        <v>0</v>
      </c>
      <c r="BC33" s="131">
        <v>0</v>
      </c>
      <c r="BD33" s="130">
        <v>0</v>
      </c>
      <c r="BE33" s="131">
        <v>0</v>
      </c>
      <c r="BF33" s="131">
        <v>0</v>
      </c>
      <c r="BG33" s="131">
        <v>0</v>
      </c>
      <c r="BH33" s="131">
        <v>0</v>
      </c>
      <c r="BI33" s="131">
        <v>0</v>
      </c>
      <c r="BJ33" s="130">
        <v>0</v>
      </c>
      <c r="BK33" s="131">
        <v>0</v>
      </c>
      <c r="BL33" s="131">
        <v>0</v>
      </c>
      <c r="BM33" s="131">
        <v>0</v>
      </c>
      <c r="BN33" s="131">
        <v>0</v>
      </c>
      <c r="BO33" s="130">
        <v>0</v>
      </c>
      <c r="BP33" s="130">
        <v>0</v>
      </c>
      <c r="BQ33" s="130">
        <v>0</v>
      </c>
      <c r="BR33" s="131">
        <v>0</v>
      </c>
      <c r="BS33" s="131">
        <v>0</v>
      </c>
      <c r="BT33" s="130">
        <v>0</v>
      </c>
      <c r="BU33" s="131">
        <v>0</v>
      </c>
      <c r="BV33" s="131">
        <v>0</v>
      </c>
      <c r="BW33" s="130">
        <v>0</v>
      </c>
      <c r="BX33" s="131">
        <v>0</v>
      </c>
      <c r="BY33" s="131">
        <v>0</v>
      </c>
      <c r="BZ33" s="131">
        <v>0</v>
      </c>
      <c r="CA33" s="130">
        <v>0</v>
      </c>
      <c r="CB33" s="135">
        <v>0</v>
      </c>
      <c r="CC33" s="136">
        <v>0</v>
      </c>
      <c r="CD33" s="133">
        <v>0</v>
      </c>
      <c r="CE33" s="133">
        <v>0</v>
      </c>
      <c r="CF33" s="133">
        <v>0</v>
      </c>
      <c r="CG33" s="47"/>
      <c r="CH33" s="123">
        <v>0</v>
      </c>
      <c r="CI33" s="47"/>
      <c r="CJ33" s="47"/>
      <c r="CK33" s="123">
        <v>0</v>
      </c>
      <c r="CL33" s="8"/>
    </row>
    <row r="34" spans="1:90" s="22" customFormat="1" ht="26.25" customHeight="1" x14ac:dyDescent="0.25">
      <c r="A34" s="295" t="s">
        <v>153</v>
      </c>
      <c r="B34" s="234" t="s">
        <v>118</v>
      </c>
      <c r="C34" s="118">
        <v>30099.267361661136</v>
      </c>
      <c r="D34" s="130">
        <v>0</v>
      </c>
      <c r="E34" s="131">
        <v>0</v>
      </c>
      <c r="F34" s="131">
        <v>0</v>
      </c>
      <c r="G34" s="131">
        <v>0</v>
      </c>
      <c r="H34" s="130">
        <v>949.93254382714883</v>
      </c>
      <c r="I34" s="130">
        <v>7539.4936578466895</v>
      </c>
      <c r="J34" s="131">
        <v>0</v>
      </c>
      <c r="K34" s="131">
        <v>0</v>
      </c>
      <c r="L34" s="131">
        <v>0</v>
      </c>
      <c r="M34" s="131">
        <v>89.893027000000004</v>
      </c>
      <c r="N34" s="131">
        <v>0</v>
      </c>
      <c r="O34" s="131">
        <v>1764.1779858738382</v>
      </c>
      <c r="P34" s="131">
        <v>341.03298172020726</v>
      </c>
      <c r="Q34" s="131">
        <v>44.906298279792736</v>
      </c>
      <c r="R34" s="131">
        <v>0</v>
      </c>
      <c r="S34" s="131">
        <v>5299.4683649728522</v>
      </c>
      <c r="T34" s="131">
        <v>0</v>
      </c>
      <c r="U34" s="131">
        <v>8.4303380443086322E-3</v>
      </c>
      <c r="V34" s="131">
        <v>0</v>
      </c>
      <c r="W34" s="131">
        <v>0</v>
      </c>
      <c r="X34" s="131">
        <v>5.8427234530175707E-3</v>
      </c>
      <c r="Y34" s="131">
        <v>0</v>
      </c>
      <c r="Z34" s="131">
        <v>0</v>
      </c>
      <c r="AA34" s="131">
        <v>0</v>
      </c>
      <c r="AB34" s="131">
        <v>7.269385026737969E-4</v>
      </c>
      <c r="AC34" s="130">
        <v>11548.646465187298</v>
      </c>
      <c r="AD34" s="130">
        <v>10061.194694799999</v>
      </c>
      <c r="AE34" s="131">
        <v>0</v>
      </c>
      <c r="AF34" s="131">
        <v>10061.194694799999</v>
      </c>
      <c r="AG34" s="130">
        <v>0</v>
      </c>
      <c r="AH34" s="130">
        <v>0</v>
      </c>
      <c r="AI34" s="131">
        <v>0</v>
      </c>
      <c r="AJ34" s="131">
        <v>0</v>
      </c>
      <c r="AK34" s="131">
        <v>0</v>
      </c>
      <c r="AL34" s="130">
        <v>0</v>
      </c>
      <c r="AM34" s="131">
        <v>0</v>
      </c>
      <c r="AN34" s="131">
        <v>0</v>
      </c>
      <c r="AO34" s="131">
        <v>0</v>
      </c>
      <c r="AP34" s="131">
        <v>0</v>
      </c>
      <c r="AQ34" s="131">
        <v>0</v>
      </c>
      <c r="AR34" s="130">
        <v>0</v>
      </c>
      <c r="AS34" s="130">
        <v>0</v>
      </c>
      <c r="AT34" s="131">
        <v>0</v>
      </c>
      <c r="AU34" s="131">
        <v>0</v>
      </c>
      <c r="AV34" s="131">
        <v>0</v>
      </c>
      <c r="AW34" s="131">
        <v>0</v>
      </c>
      <c r="AX34" s="130">
        <v>0</v>
      </c>
      <c r="AY34" s="131">
        <v>0</v>
      </c>
      <c r="AZ34" s="131">
        <v>0</v>
      </c>
      <c r="BA34" s="131">
        <v>0</v>
      </c>
      <c r="BB34" s="130">
        <v>0</v>
      </c>
      <c r="BC34" s="131">
        <v>0</v>
      </c>
      <c r="BD34" s="130">
        <v>0</v>
      </c>
      <c r="BE34" s="131">
        <v>0</v>
      </c>
      <c r="BF34" s="131">
        <v>0</v>
      </c>
      <c r="BG34" s="131">
        <v>0</v>
      </c>
      <c r="BH34" s="131">
        <v>0</v>
      </c>
      <c r="BI34" s="131">
        <v>0</v>
      </c>
      <c r="BJ34" s="130">
        <v>0</v>
      </c>
      <c r="BK34" s="131">
        <v>0</v>
      </c>
      <c r="BL34" s="131">
        <v>0</v>
      </c>
      <c r="BM34" s="131">
        <v>0</v>
      </c>
      <c r="BN34" s="131">
        <v>0</v>
      </c>
      <c r="BO34" s="130">
        <v>0</v>
      </c>
      <c r="BP34" s="130">
        <v>0</v>
      </c>
      <c r="BQ34" s="130">
        <v>0</v>
      </c>
      <c r="BR34" s="131">
        <v>0</v>
      </c>
      <c r="BS34" s="131">
        <v>0</v>
      </c>
      <c r="BT34" s="130">
        <v>0</v>
      </c>
      <c r="BU34" s="131">
        <v>0</v>
      </c>
      <c r="BV34" s="131">
        <v>0</v>
      </c>
      <c r="BW34" s="130">
        <v>0</v>
      </c>
      <c r="BX34" s="131">
        <v>0</v>
      </c>
      <c r="BY34" s="131">
        <v>0</v>
      </c>
      <c r="BZ34" s="131">
        <v>0</v>
      </c>
      <c r="CA34" s="130">
        <v>0</v>
      </c>
      <c r="CB34" s="130">
        <v>0</v>
      </c>
      <c r="CC34" s="136">
        <v>0</v>
      </c>
      <c r="CD34" s="131">
        <v>0</v>
      </c>
      <c r="CE34" s="131">
        <v>0</v>
      </c>
      <c r="CF34" s="131">
        <v>0</v>
      </c>
      <c r="CG34" s="47"/>
      <c r="CH34" s="124">
        <v>0</v>
      </c>
      <c r="CI34" s="47"/>
      <c r="CJ34" s="47"/>
      <c r="CK34" s="123">
        <v>30099.267361661136</v>
      </c>
      <c r="CL34" s="8"/>
    </row>
    <row r="35" spans="1:90" s="22" customFormat="1" ht="41.25" customHeight="1" x14ac:dyDescent="0.25">
      <c r="A35" s="295" t="s">
        <v>154</v>
      </c>
      <c r="B35" s="234" t="s">
        <v>119</v>
      </c>
      <c r="C35" s="61"/>
      <c r="D35" s="51"/>
      <c r="E35" s="52"/>
      <c r="F35" s="52"/>
      <c r="G35" s="52"/>
      <c r="H35" s="51"/>
      <c r="I35" s="51"/>
      <c r="J35" s="52"/>
      <c r="K35" s="52"/>
      <c r="L35" s="52"/>
      <c r="M35" s="52"/>
      <c r="N35" s="52"/>
      <c r="O35" s="52"/>
      <c r="P35" s="52"/>
      <c r="Q35" s="52"/>
      <c r="R35" s="52"/>
      <c r="S35" s="52"/>
      <c r="T35" s="52"/>
      <c r="U35" s="52"/>
      <c r="V35" s="52"/>
      <c r="W35" s="52"/>
      <c r="X35" s="52"/>
      <c r="Y35" s="52"/>
      <c r="Z35" s="52"/>
      <c r="AA35" s="52"/>
      <c r="AB35" s="52"/>
      <c r="AC35" s="51"/>
      <c r="AD35" s="51"/>
      <c r="AE35" s="52"/>
      <c r="AF35" s="52"/>
      <c r="AG35" s="51"/>
      <c r="AH35" s="51"/>
      <c r="AI35" s="52"/>
      <c r="AJ35" s="52"/>
      <c r="AK35" s="52"/>
      <c r="AL35" s="51"/>
      <c r="AM35" s="52"/>
      <c r="AN35" s="52"/>
      <c r="AO35" s="52"/>
      <c r="AP35" s="52"/>
      <c r="AQ35" s="52"/>
      <c r="AR35" s="51"/>
      <c r="AS35" s="51"/>
      <c r="AT35" s="52"/>
      <c r="AU35" s="52"/>
      <c r="AV35" s="52"/>
      <c r="AW35" s="52"/>
      <c r="AX35" s="51"/>
      <c r="AY35" s="52"/>
      <c r="AZ35" s="52"/>
      <c r="BA35" s="52"/>
      <c r="BB35" s="51"/>
      <c r="BC35" s="52"/>
      <c r="BD35" s="51"/>
      <c r="BE35" s="52"/>
      <c r="BF35" s="52"/>
      <c r="BG35" s="52"/>
      <c r="BH35" s="52"/>
      <c r="BI35" s="52"/>
      <c r="BJ35" s="51"/>
      <c r="BK35" s="52"/>
      <c r="BL35" s="52"/>
      <c r="BM35" s="52"/>
      <c r="BN35" s="52"/>
      <c r="BO35" s="51"/>
      <c r="BP35" s="51"/>
      <c r="BQ35" s="51"/>
      <c r="BR35" s="52"/>
      <c r="BS35" s="52"/>
      <c r="BT35" s="51"/>
      <c r="BU35" s="52"/>
      <c r="BV35" s="52"/>
      <c r="BW35" s="51"/>
      <c r="BX35" s="52"/>
      <c r="BY35" s="52"/>
      <c r="BZ35" s="52"/>
      <c r="CA35" s="51"/>
      <c r="CB35" s="51"/>
      <c r="CC35" s="47"/>
      <c r="CD35" s="48"/>
      <c r="CE35" s="48"/>
      <c r="CF35" s="48"/>
      <c r="CG35" s="47"/>
      <c r="CH35" s="47"/>
      <c r="CI35" s="47"/>
      <c r="CJ35" s="47"/>
      <c r="CK35" s="61"/>
      <c r="CL35" s="8"/>
    </row>
    <row r="36" spans="1:90" s="22" customFormat="1" ht="26.25" customHeight="1" x14ac:dyDescent="0.25">
      <c r="A36" s="296" t="s">
        <v>155</v>
      </c>
      <c r="B36" s="239" t="s">
        <v>120</v>
      </c>
      <c r="C36" s="61"/>
      <c r="D36" s="51"/>
      <c r="E36" s="52"/>
      <c r="F36" s="52"/>
      <c r="G36" s="52"/>
      <c r="H36" s="51"/>
      <c r="I36" s="51"/>
      <c r="J36" s="52"/>
      <c r="K36" s="52"/>
      <c r="L36" s="52"/>
      <c r="M36" s="52"/>
      <c r="N36" s="52"/>
      <c r="O36" s="52"/>
      <c r="P36" s="52"/>
      <c r="Q36" s="52"/>
      <c r="R36" s="52"/>
      <c r="S36" s="52"/>
      <c r="T36" s="52"/>
      <c r="U36" s="52"/>
      <c r="V36" s="52"/>
      <c r="W36" s="52"/>
      <c r="X36" s="52"/>
      <c r="Y36" s="52"/>
      <c r="Z36" s="52"/>
      <c r="AA36" s="52"/>
      <c r="AB36" s="52"/>
      <c r="AC36" s="51"/>
      <c r="AD36" s="51"/>
      <c r="AE36" s="52"/>
      <c r="AF36" s="52"/>
      <c r="AG36" s="51"/>
      <c r="AH36" s="51"/>
      <c r="AI36" s="52"/>
      <c r="AJ36" s="52"/>
      <c r="AK36" s="52"/>
      <c r="AL36" s="51"/>
      <c r="AM36" s="52"/>
      <c r="AN36" s="52"/>
      <c r="AO36" s="52"/>
      <c r="AP36" s="52"/>
      <c r="AQ36" s="52"/>
      <c r="AR36" s="51"/>
      <c r="AS36" s="51"/>
      <c r="AT36" s="52"/>
      <c r="AU36" s="52"/>
      <c r="AV36" s="52"/>
      <c r="AW36" s="52"/>
      <c r="AX36" s="51"/>
      <c r="AY36" s="52"/>
      <c r="AZ36" s="52"/>
      <c r="BA36" s="52"/>
      <c r="BB36" s="51"/>
      <c r="BC36" s="52"/>
      <c r="BD36" s="51"/>
      <c r="BE36" s="52"/>
      <c r="BF36" s="52"/>
      <c r="BG36" s="52"/>
      <c r="BH36" s="52"/>
      <c r="BI36" s="52"/>
      <c r="BJ36" s="51"/>
      <c r="BK36" s="52"/>
      <c r="BL36" s="52"/>
      <c r="BM36" s="52"/>
      <c r="BN36" s="52"/>
      <c r="BO36" s="51"/>
      <c r="BP36" s="51"/>
      <c r="BQ36" s="51"/>
      <c r="BR36" s="52"/>
      <c r="BS36" s="52"/>
      <c r="BT36" s="51"/>
      <c r="BU36" s="52"/>
      <c r="BV36" s="52"/>
      <c r="BW36" s="51"/>
      <c r="BX36" s="52"/>
      <c r="BY36" s="52"/>
      <c r="BZ36" s="52"/>
      <c r="CA36" s="51"/>
      <c r="CB36" s="51"/>
      <c r="CC36" s="47"/>
      <c r="CD36" s="48"/>
      <c r="CE36" s="48"/>
      <c r="CF36" s="48"/>
      <c r="CG36" s="47"/>
      <c r="CH36" s="47"/>
      <c r="CI36" s="47"/>
      <c r="CJ36" s="47"/>
      <c r="CK36" s="61"/>
      <c r="CL36" s="8"/>
    </row>
    <row r="37" spans="1:90" s="22" customFormat="1" ht="26.25" customHeight="1" thickBot="1" x14ac:dyDescent="0.3">
      <c r="A37" s="297" t="s">
        <v>0</v>
      </c>
      <c r="B37" s="240" t="s">
        <v>121</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
    </row>
    <row r="38" spans="1:90" s="22" customFormat="1" ht="26.25" customHeight="1" thickTop="1" x14ac:dyDescent="0.25">
      <c r="A38" s="308" t="s">
        <v>156</v>
      </c>
      <c r="B38" s="231" t="s">
        <v>281</v>
      </c>
      <c r="C38" s="139">
        <v>1265573.7294643004</v>
      </c>
      <c r="D38" s="139">
        <v>29257.954139191384</v>
      </c>
      <c r="E38" s="139">
        <v>22721.521811576189</v>
      </c>
      <c r="F38" s="139">
        <v>3790.5110706920782</v>
      </c>
      <c r="G38" s="139">
        <v>2745.9212569231163</v>
      </c>
      <c r="H38" s="139">
        <v>9521.6014567679613</v>
      </c>
      <c r="I38" s="139">
        <v>548342.81848852977</v>
      </c>
      <c r="J38" s="139">
        <v>39747.509302870625</v>
      </c>
      <c r="K38" s="139">
        <v>5254.512307476456</v>
      </c>
      <c r="L38" s="139">
        <v>2500.4737171766774</v>
      </c>
      <c r="M38" s="139">
        <v>12068.741450218946</v>
      </c>
      <c r="N38" s="139">
        <v>6277.1278825929758</v>
      </c>
      <c r="O38" s="139">
        <v>92452.57703159604</v>
      </c>
      <c r="P38" s="139">
        <v>113125.17570390666</v>
      </c>
      <c r="Q38" s="139">
        <v>2713.2068336245075</v>
      </c>
      <c r="R38" s="139">
        <v>3354.7549946899617</v>
      </c>
      <c r="S38" s="139">
        <v>53828.067883467986</v>
      </c>
      <c r="T38" s="139">
        <v>199377.95125979558</v>
      </c>
      <c r="U38" s="139">
        <v>4486.0347974757142</v>
      </c>
      <c r="V38" s="139">
        <v>1379.4484691179957</v>
      </c>
      <c r="W38" s="139">
        <v>1326.4291585865815</v>
      </c>
      <c r="X38" s="139">
        <v>3267.2512385833934</v>
      </c>
      <c r="Y38" s="139">
        <v>2503.6629656189834</v>
      </c>
      <c r="Z38" s="139">
        <v>622.61787933241135</v>
      </c>
      <c r="AA38" s="139">
        <v>3168.4599769024394</v>
      </c>
      <c r="AB38" s="139">
        <v>888.81563549580414</v>
      </c>
      <c r="AC38" s="139">
        <v>274586.72603546438</v>
      </c>
      <c r="AD38" s="139">
        <v>15494.051402993675</v>
      </c>
      <c r="AE38" s="139">
        <v>310.0393460570977</v>
      </c>
      <c r="AF38" s="139">
        <v>15184.012056936579</v>
      </c>
      <c r="AG38" s="139">
        <v>39317.904198628661</v>
      </c>
      <c r="AH38" s="139">
        <v>39969.768422347974</v>
      </c>
      <c r="AI38" s="139">
        <v>7427.2957169196688</v>
      </c>
      <c r="AJ38" s="139">
        <v>21741.943568112001</v>
      </c>
      <c r="AK38" s="139">
        <v>10800.529137316295</v>
      </c>
      <c r="AL38" s="139">
        <v>197051.09269138469</v>
      </c>
      <c r="AM38" s="139">
        <v>84784.698921558971</v>
      </c>
      <c r="AN38" s="139">
        <v>41939.616066929986</v>
      </c>
      <c r="AO38" s="139">
        <v>53598.134390849191</v>
      </c>
      <c r="AP38" s="139">
        <v>14703.619457833869</v>
      </c>
      <c r="AQ38" s="139">
        <v>2025.0238542127233</v>
      </c>
      <c r="AR38" s="139">
        <v>8602.8828595948944</v>
      </c>
      <c r="AS38" s="139">
        <v>4711.8216331031845</v>
      </c>
      <c r="AT38" s="139">
        <v>1965.1778449103283</v>
      </c>
      <c r="AU38" s="139">
        <v>720.55667060564667</v>
      </c>
      <c r="AV38" s="139">
        <v>558.99541240867518</v>
      </c>
      <c r="AW38" s="139">
        <v>1467.0917051785341</v>
      </c>
      <c r="AX38" s="139">
        <v>3811.9259250988093</v>
      </c>
      <c r="AY38" s="139">
        <v>1687.0584034730384</v>
      </c>
      <c r="AZ38" s="139">
        <v>856.90914301438795</v>
      </c>
      <c r="BA38" s="139">
        <v>1267.9583786113831</v>
      </c>
      <c r="BB38" s="139">
        <v>1835.2618340683389</v>
      </c>
      <c r="BC38" s="139">
        <v>0</v>
      </c>
      <c r="BD38" s="139">
        <v>13969.482893657743</v>
      </c>
      <c r="BE38" s="139">
        <v>9806.3505746848659</v>
      </c>
      <c r="BF38" s="139">
        <v>1841.2801353322882</v>
      </c>
      <c r="BG38" s="139">
        <v>1179.5294089888791</v>
      </c>
      <c r="BH38" s="139">
        <v>569.46970340452583</v>
      </c>
      <c r="BI38" s="139">
        <v>572.85307124718383</v>
      </c>
      <c r="BJ38" s="139">
        <v>13792.279837847043</v>
      </c>
      <c r="BK38" s="139">
        <v>6387.5578609447966</v>
      </c>
      <c r="BL38" s="139">
        <v>2742.6992220281809</v>
      </c>
      <c r="BM38" s="139">
        <v>334.01368526962739</v>
      </c>
      <c r="BN38" s="139">
        <v>4328.0090696044363</v>
      </c>
      <c r="BO38" s="139">
        <v>23931.584304280499</v>
      </c>
      <c r="BP38" s="139">
        <v>15555.451871906718</v>
      </c>
      <c r="BQ38" s="139">
        <v>14740.170005251581</v>
      </c>
      <c r="BR38" s="139">
        <v>9149.8862821421189</v>
      </c>
      <c r="BS38" s="139">
        <v>5590.2837231094572</v>
      </c>
      <c r="BT38" s="139">
        <v>3993.4746288088472</v>
      </c>
      <c r="BU38" s="139">
        <v>2083.9896582256847</v>
      </c>
      <c r="BV38" s="139">
        <v>1909.484970583163</v>
      </c>
      <c r="BW38" s="139">
        <v>6477.3348646589811</v>
      </c>
      <c r="BX38" s="139">
        <v>1429.2490024964136</v>
      </c>
      <c r="BY38" s="139">
        <v>984.87165164029818</v>
      </c>
      <c r="BZ38" s="139">
        <v>4063.2142105222692</v>
      </c>
      <c r="CA38" s="139">
        <v>610.1419707150169</v>
      </c>
      <c r="CB38" s="139">
        <v>0</v>
      </c>
      <c r="CC38" s="139">
        <v>436607.81654760818</v>
      </c>
      <c r="CD38" s="139">
        <v>254160.21926511143</v>
      </c>
      <c r="CE38" s="139">
        <v>122308.60233045151</v>
      </c>
      <c r="CF38" s="139">
        <v>60138.994952045206</v>
      </c>
      <c r="CG38" s="65"/>
      <c r="CH38" s="139">
        <v>0</v>
      </c>
      <c r="CI38" s="65"/>
      <c r="CJ38" s="65"/>
      <c r="CK38" s="138">
        <v>1702181.5460119084</v>
      </c>
      <c r="CL38" s="8"/>
    </row>
    <row r="39" spans="1:90" s="84" customFormat="1" ht="18" customHeight="1" x14ac:dyDescent="0.25">
      <c r="A39" s="309"/>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3"/>
    </row>
    <row r="40" spans="1:90" s="46" customFormat="1" ht="18" customHeight="1" x14ac:dyDescent="0.25">
      <c r="A40" s="310"/>
      <c r="B40" s="53"/>
      <c r="C40" s="54"/>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6"/>
    </row>
    <row r="41" spans="1:90" s="46" customFormat="1" ht="18" customHeight="1" x14ac:dyDescent="0.25">
      <c r="A41" s="306"/>
      <c r="B41" s="56"/>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6"/>
    </row>
    <row r="42" spans="1:90" s="46" customFormat="1" ht="18" customHeight="1" x14ac:dyDescent="0.25">
      <c r="A42" s="30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6"/>
    </row>
    <row r="43" spans="1:90" s="57" customFormat="1" ht="18" customHeight="1" x14ac:dyDescent="0.25">
      <c r="A43" s="306"/>
      <c r="B43" s="56"/>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6"/>
    </row>
    <row r="44" spans="1:90" s="57" customFormat="1" ht="18" customHeight="1" x14ac:dyDescent="0.25">
      <c r="A44" s="310"/>
      <c r="B44" s="53"/>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6"/>
    </row>
    <row r="45" spans="1:90" s="57" customFormat="1" ht="18" customHeight="1" x14ac:dyDescent="0.25">
      <c r="A45" s="310"/>
      <c r="B45" s="53"/>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6"/>
    </row>
    <row r="46" spans="1:90" s="57" customFormat="1" ht="18" customHeight="1" x14ac:dyDescent="0.25">
      <c r="A46" s="310"/>
      <c r="B46" s="53"/>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6"/>
    </row>
    <row r="47" spans="1:90" s="57" customFormat="1" ht="18" customHeight="1" x14ac:dyDescent="0.25">
      <c r="A47" s="310"/>
      <c r="B47" s="53"/>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6"/>
    </row>
    <row r="48" spans="1:90" s="57" customFormat="1" ht="18" customHeight="1" x14ac:dyDescent="0.25">
      <c r="A48" s="310"/>
      <c r="B48" s="53"/>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6"/>
    </row>
    <row r="49" spans="1:90" s="57" customFormat="1" x14ac:dyDescent="0.25">
      <c r="A49" s="310"/>
      <c r="B49" s="53"/>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6"/>
    </row>
    <row r="50" spans="1:90" s="57" customFormat="1" x14ac:dyDescent="0.25">
      <c r="A50" s="310"/>
      <c r="B50" s="53"/>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6"/>
    </row>
    <row r="51" spans="1:90" x14ac:dyDescent="0.2">
      <c r="A51" s="310"/>
      <c r="B51" s="53"/>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6"/>
    </row>
    <row r="52" spans="1:90" x14ac:dyDescent="0.2">
      <c r="A52" s="310"/>
      <c r="B52" s="53"/>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6"/>
    </row>
    <row r="53" spans="1:90" x14ac:dyDescent="0.2">
      <c r="A53" s="310"/>
      <c r="B53" s="53"/>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6"/>
    </row>
  </sheetData>
  <dataConsolidate/>
  <conditionalFormatting sqref="CL3:CL38 C39:CK39">
    <cfRule type="containsText" dxfId="5" priority="1" stopIfTrue="1" operator="containsText" text="Supply &lt; Use">
      <formula>NOT(ISERROR(SEARCH("Supply &lt; Use",C3)))</formula>
    </cfRule>
    <cfRule type="containsText" dxfId="4"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H38 CK32:CK34 CH32:CH34 CK11:CK29 CH11:CH29 CK3:CK4 CH3:CH4" xr:uid="{16154F83-31F6-43E1-972E-59F3345DE7E4}">
      <formula1>OR(ISNUMBER(CH3),CH3=":")</formula1>
    </dataValidation>
    <dataValidation type="custom" allowBlank="1" showInputMessage="1" showErrorMessage="1" errorTitle="Wrong data input" error="Data entry is limited to positive values or zero._x000d__x000a_: symbol can be used for not available data." sqref="C38:CF38 C32:CF34 C11:CF29 C3:CB4" xr:uid="{FA3BA764-CF3C-45AA-92BA-00F95646F034}">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B9D5-EB97-4E8C-B9EF-17C9FB0974E0}">
  <sheetPr codeName="TAB_D">
    <tabColor theme="0"/>
    <outlinePr summaryBelow="0" summaryRight="0"/>
  </sheetPr>
  <dimension ref="A1:CK17"/>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28515625" style="43" customWidth="1"/>
    <col min="49" max="78" width="14.85546875" style="43" customWidth="1"/>
    <col min="79" max="79" width="16" style="43" customWidth="1"/>
    <col min="80" max="85" width="14.85546875" style="43" customWidth="1"/>
    <col min="86" max="86" width="15" style="43" customWidth="1"/>
    <col min="87" max="88" width="15.140625" style="44" customWidth="1"/>
    <col min="89" max="89" width="14.85546875" style="43" customWidth="1"/>
    <col min="90" max="16384" width="11.42578125" style="2"/>
  </cols>
  <sheetData>
    <row r="1" spans="1:89" s="1" customFormat="1" ht="195" customHeight="1" x14ac:dyDescent="0.25">
      <c r="A1" s="300"/>
      <c r="B1" s="283" t="s">
        <v>280</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84" t="s">
        <v>79</v>
      </c>
      <c r="CD1" s="285" t="s">
        <v>80</v>
      </c>
      <c r="CE1" s="286" t="s">
        <v>81</v>
      </c>
      <c r="CF1" s="287" t="s">
        <v>82</v>
      </c>
      <c r="CG1" s="222" t="s">
        <v>83</v>
      </c>
      <c r="CH1" s="143" t="s">
        <v>84</v>
      </c>
      <c r="CI1" s="349" t="s">
        <v>323</v>
      </c>
      <c r="CJ1" s="288" t="s">
        <v>85</v>
      </c>
      <c r="CK1" s="288" t="s">
        <v>86</v>
      </c>
    </row>
    <row r="2" spans="1:89" s="1" customFormat="1" ht="26.25" customHeight="1" x14ac:dyDescent="0.25">
      <c r="A2" s="290"/>
      <c r="B2" s="241"/>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113" t="s">
        <v>235</v>
      </c>
      <c r="CD2" s="112" t="s">
        <v>236</v>
      </c>
      <c r="CE2" s="112" t="s">
        <v>237</v>
      </c>
      <c r="CF2" s="112" t="s">
        <v>238</v>
      </c>
      <c r="CG2" s="209" t="s">
        <v>239</v>
      </c>
      <c r="CH2" s="113" t="s">
        <v>0</v>
      </c>
      <c r="CI2" s="209" t="s">
        <v>240</v>
      </c>
      <c r="CJ2" s="113" t="s">
        <v>241</v>
      </c>
      <c r="CK2" s="278" t="s">
        <v>1</v>
      </c>
    </row>
    <row r="3" spans="1:89" s="22" customFormat="1" ht="26.25" customHeight="1" x14ac:dyDescent="0.25">
      <c r="A3" s="301" t="s">
        <v>243</v>
      </c>
      <c r="B3" s="238" t="s">
        <v>276</v>
      </c>
      <c r="C3" s="85">
        <v>39759.532829481592</v>
      </c>
      <c r="D3" s="86">
        <v>35239.447723029312</v>
      </c>
      <c r="E3" s="87">
        <v>3773.0457108576516</v>
      </c>
      <c r="F3" s="87">
        <v>31466.402012171664</v>
      </c>
      <c r="G3" s="87">
        <v>0</v>
      </c>
      <c r="H3" s="86">
        <v>15.008952749999997</v>
      </c>
      <c r="I3" s="86">
        <v>2457.91374114993</v>
      </c>
      <c r="J3" s="87">
        <v>0</v>
      </c>
      <c r="K3" s="87">
        <v>0</v>
      </c>
      <c r="L3" s="87">
        <v>0</v>
      </c>
      <c r="M3" s="87">
        <v>0</v>
      </c>
      <c r="N3" s="87">
        <v>0</v>
      </c>
      <c r="O3" s="87">
        <v>0</v>
      </c>
      <c r="P3" s="87">
        <v>2457.91374114993</v>
      </c>
      <c r="Q3" s="87">
        <v>0</v>
      </c>
      <c r="R3" s="87">
        <v>0</v>
      </c>
      <c r="S3" s="87">
        <v>0</v>
      </c>
      <c r="T3" s="87">
        <v>0</v>
      </c>
      <c r="U3" s="87">
        <v>0</v>
      </c>
      <c r="V3" s="87">
        <v>0</v>
      </c>
      <c r="W3" s="87">
        <v>0</v>
      </c>
      <c r="X3" s="87">
        <v>0</v>
      </c>
      <c r="Y3" s="87">
        <v>0</v>
      </c>
      <c r="Z3" s="87">
        <v>0</v>
      </c>
      <c r="AA3" s="87">
        <v>0</v>
      </c>
      <c r="AB3" s="87">
        <v>0</v>
      </c>
      <c r="AC3" s="86">
        <v>2047.1624125523467</v>
      </c>
      <c r="AD3" s="86">
        <v>0</v>
      </c>
      <c r="AE3" s="87">
        <v>0</v>
      </c>
      <c r="AF3" s="87">
        <v>0</v>
      </c>
      <c r="AG3" s="86">
        <v>0</v>
      </c>
      <c r="AH3" s="86">
        <v>0</v>
      </c>
      <c r="AI3" s="87">
        <v>0</v>
      </c>
      <c r="AJ3" s="87">
        <v>0</v>
      </c>
      <c r="AK3" s="87">
        <v>0</v>
      </c>
      <c r="AL3" s="86">
        <v>0</v>
      </c>
      <c r="AM3" s="87">
        <v>0</v>
      </c>
      <c r="AN3" s="87">
        <v>0</v>
      </c>
      <c r="AO3" s="87">
        <v>0</v>
      </c>
      <c r="AP3" s="87">
        <v>0</v>
      </c>
      <c r="AQ3" s="87">
        <v>0</v>
      </c>
      <c r="AR3" s="86">
        <v>0</v>
      </c>
      <c r="AS3" s="86">
        <v>0</v>
      </c>
      <c r="AT3" s="87">
        <v>0</v>
      </c>
      <c r="AU3" s="87">
        <v>0</v>
      </c>
      <c r="AV3" s="87">
        <v>0</v>
      </c>
      <c r="AW3" s="87">
        <v>0</v>
      </c>
      <c r="AX3" s="86">
        <v>0</v>
      </c>
      <c r="AY3" s="87">
        <v>0</v>
      </c>
      <c r="AZ3" s="87">
        <v>0</v>
      </c>
      <c r="BA3" s="87">
        <v>0</v>
      </c>
      <c r="BB3" s="86">
        <v>0</v>
      </c>
      <c r="BC3" s="87">
        <v>0</v>
      </c>
      <c r="BD3" s="86">
        <v>0</v>
      </c>
      <c r="BE3" s="87">
        <v>0</v>
      </c>
      <c r="BF3" s="87">
        <v>0</v>
      </c>
      <c r="BG3" s="87">
        <v>0</v>
      </c>
      <c r="BH3" s="87">
        <v>0</v>
      </c>
      <c r="BI3" s="87">
        <v>0</v>
      </c>
      <c r="BJ3" s="86">
        <v>0</v>
      </c>
      <c r="BK3" s="87">
        <v>0</v>
      </c>
      <c r="BL3" s="87">
        <v>0</v>
      </c>
      <c r="BM3" s="87">
        <v>0</v>
      </c>
      <c r="BN3" s="87">
        <v>0</v>
      </c>
      <c r="BO3" s="86">
        <v>0</v>
      </c>
      <c r="BP3" s="86">
        <v>0</v>
      </c>
      <c r="BQ3" s="86">
        <v>0</v>
      </c>
      <c r="BR3" s="87">
        <v>0</v>
      </c>
      <c r="BS3" s="87">
        <v>0</v>
      </c>
      <c r="BT3" s="86">
        <v>0</v>
      </c>
      <c r="BU3" s="87">
        <v>0</v>
      </c>
      <c r="BV3" s="87">
        <v>0</v>
      </c>
      <c r="BW3" s="86">
        <v>0</v>
      </c>
      <c r="BX3" s="87">
        <v>0</v>
      </c>
      <c r="BY3" s="87">
        <v>0</v>
      </c>
      <c r="BZ3" s="87">
        <v>0</v>
      </c>
      <c r="CA3" s="86">
        <v>0</v>
      </c>
      <c r="CB3" s="86">
        <v>0</v>
      </c>
      <c r="CC3" s="88"/>
      <c r="CD3" s="89"/>
      <c r="CE3" s="89"/>
      <c r="CF3" s="89"/>
      <c r="CG3" s="88"/>
      <c r="CH3" s="88"/>
      <c r="CI3" s="88"/>
      <c r="CJ3" s="90"/>
      <c r="CK3" s="279">
        <v>39759.532829481592</v>
      </c>
    </row>
    <row r="4" spans="1:89" s="22" customFormat="1" ht="26.25" customHeight="1" x14ac:dyDescent="0.25">
      <c r="A4" s="302" t="s">
        <v>244</v>
      </c>
      <c r="B4" s="234" t="s">
        <v>277</v>
      </c>
      <c r="C4" s="91">
        <v>2079870.0263414867</v>
      </c>
      <c r="D4" s="92">
        <v>37713.223398662412</v>
      </c>
      <c r="E4" s="93">
        <v>6246.821386490752</v>
      </c>
      <c r="F4" s="93">
        <v>31466.402012171664</v>
      </c>
      <c r="G4" s="93">
        <v>0</v>
      </c>
      <c r="H4" s="92">
        <v>179.29225246472214</v>
      </c>
      <c r="I4" s="92">
        <v>1716436.7627206151</v>
      </c>
      <c r="J4" s="93">
        <v>3099.7134320001492</v>
      </c>
      <c r="K4" s="93">
        <v>0</v>
      </c>
      <c r="L4" s="93">
        <v>828.61087298091775</v>
      </c>
      <c r="M4" s="93">
        <v>1676.3487216792455</v>
      </c>
      <c r="N4" s="93">
        <v>1450.6262580384318</v>
      </c>
      <c r="O4" s="93">
        <v>1621517.0875550613</v>
      </c>
      <c r="P4" s="93">
        <v>8172.7075418695849</v>
      </c>
      <c r="Q4" s="93">
        <v>37.395662940236129</v>
      </c>
      <c r="R4" s="93">
        <v>824.34052953245305</v>
      </c>
      <c r="S4" s="93">
        <v>34.249759811313268</v>
      </c>
      <c r="T4" s="93">
        <v>78058.391165926121</v>
      </c>
      <c r="U4" s="93">
        <v>0</v>
      </c>
      <c r="V4" s="93">
        <v>0</v>
      </c>
      <c r="W4" s="93">
        <v>0</v>
      </c>
      <c r="X4" s="93">
        <v>0</v>
      </c>
      <c r="Y4" s="93">
        <v>0</v>
      </c>
      <c r="Z4" s="93">
        <v>0</v>
      </c>
      <c r="AA4" s="93">
        <v>737.29122077529018</v>
      </c>
      <c r="AB4" s="93">
        <v>0</v>
      </c>
      <c r="AC4" s="92">
        <v>317856.93991862959</v>
      </c>
      <c r="AD4" s="92">
        <v>7580.918146144526</v>
      </c>
      <c r="AE4" s="93">
        <v>0.24144712180648775</v>
      </c>
      <c r="AF4" s="93">
        <v>7580.6766990227206</v>
      </c>
      <c r="AG4" s="92">
        <v>0</v>
      </c>
      <c r="AH4" s="92">
        <v>8.6336409575991695</v>
      </c>
      <c r="AI4" s="93">
        <v>0</v>
      </c>
      <c r="AJ4" s="93">
        <v>8.6336409575991695</v>
      </c>
      <c r="AK4" s="93">
        <v>0</v>
      </c>
      <c r="AL4" s="92">
        <v>0</v>
      </c>
      <c r="AM4" s="93">
        <v>0</v>
      </c>
      <c r="AN4" s="93">
        <v>0</v>
      </c>
      <c r="AO4" s="93">
        <v>0</v>
      </c>
      <c r="AP4" s="93">
        <v>0</v>
      </c>
      <c r="AQ4" s="93">
        <v>0</v>
      </c>
      <c r="AR4" s="92">
        <v>1.234989825882955</v>
      </c>
      <c r="AS4" s="92">
        <v>0.50777918940628564</v>
      </c>
      <c r="AT4" s="93">
        <v>0</v>
      </c>
      <c r="AU4" s="93">
        <v>0.50777918940628564</v>
      </c>
      <c r="AV4" s="93">
        <v>0</v>
      </c>
      <c r="AW4" s="93">
        <v>0</v>
      </c>
      <c r="AX4" s="92">
        <v>0</v>
      </c>
      <c r="AY4" s="93">
        <v>0</v>
      </c>
      <c r="AZ4" s="93">
        <v>0</v>
      </c>
      <c r="BA4" s="93">
        <v>0</v>
      </c>
      <c r="BB4" s="92">
        <v>0</v>
      </c>
      <c r="BC4" s="93">
        <v>0</v>
      </c>
      <c r="BD4" s="92">
        <v>0</v>
      </c>
      <c r="BE4" s="93">
        <v>0</v>
      </c>
      <c r="BF4" s="93">
        <v>0</v>
      </c>
      <c r="BG4" s="93">
        <v>0</v>
      </c>
      <c r="BH4" s="93">
        <v>0</v>
      </c>
      <c r="BI4" s="93">
        <v>0</v>
      </c>
      <c r="BJ4" s="92">
        <v>0</v>
      </c>
      <c r="BK4" s="93">
        <v>0</v>
      </c>
      <c r="BL4" s="93">
        <v>0</v>
      </c>
      <c r="BM4" s="93">
        <v>0</v>
      </c>
      <c r="BN4" s="93">
        <v>0</v>
      </c>
      <c r="BO4" s="92">
        <v>42.013179152423824</v>
      </c>
      <c r="BP4" s="92">
        <v>1.9846929802024003</v>
      </c>
      <c r="BQ4" s="92">
        <v>40.114351196789357</v>
      </c>
      <c r="BR4" s="93">
        <v>40.114351196789357</v>
      </c>
      <c r="BS4" s="93">
        <v>0</v>
      </c>
      <c r="BT4" s="92">
        <v>2.2928656533756238</v>
      </c>
      <c r="BU4" s="93">
        <v>1.1105534088630069</v>
      </c>
      <c r="BV4" s="93">
        <v>1.1823122445126166</v>
      </c>
      <c r="BW4" s="92">
        <v>4.7883479792473205</v>
      </c>
      <c r="BX4" s="93">
        <v>0.69472385203002052</v>
      </c>
      <c r="BY4" s="93">
        <v>0</v>
      </c>
      <c r="BZ4" s="93">
        <v>4.0936241272173</v>
      </c>
      <c r="CA4" s="92">
        <v>1.3200580350188098</v>
      </c>
      <c r="CB4" s="92">
        <v>0</v>
      </c>
      <c r="CC4" s="94"/>
      <c r="CD4" s="95"/>
      <c r="CE4" s="95"/>
      <c r="CF4" s="95"/>
      <c r="CG4" s="94"/>
      <c r="CH4" s="94"/>
      <c r="CI4" s="94"/>
      <c r="CJ4" s="96"/>
      <c r="CK4" s="280">
        <v>2079870.0263414867</v>
      </c>
    </row>
    <row r="5" spans="1:89" s="22" customFormat="1" ht="26.25" customHeight="1" x14ac:dyDescent="0.25">
      <c r="A5" s="302" t="s">
        <v>245</v>
      </c>
      <c r="B5" s="234" t="s">
        <v>324</v>
      </c>
      <c r="C5" s="91">
        <v>3989248.6386607555</v>
      </c>
      <c r="D5" s="92">
        <v>33806.965488336078</v>
      </c>
      <c r="E5" s="93">
        <v>26906.654022948387</v>
      </c>
      <c r="F5" s="93">
        <v>3992.2541129977294</v>
      </c>
      <c r="G5" s="93">
        <v>2908.0573523899661</v>
      </c>
      <c r="H5" s="92">
        <v>11355.226676959595</v>
      </c>
      <c r="I5" s="92">
        <v>2679733.7127120565</v>
      </c>
      <c r="J5" s="93">
        <v>59706.567384836068</v>
      </c>
      <c r="K5" s="93">
        <v>9897.6805958514342</v>
      </c>
      <c r="L5" s="93">
        <v>3282.5589058489372</v>
      </c>
      <c r="M5" s="93">
        <v>19493.77940146895</v>
      </c>
      <c r="N5" s="93">
        <v>11859.971037789201</v>
      </c>
      <c r="O5" s="93">
        <v>1719743.4263282381</v>
      </c>
      <c r="P5" s="93">
        <v>467849.72661092383</v>
      </c>
      <c r="Q5" s="93">
        <v>7255.8666104409031</v>
      </c>
      <c r="R5" s="93">
        <v>4805.4796103520057</v>
      </c>
      <c r="S5" s="93">
        <v>74223.850295816534</v>
      </c>
      <c r="T5" s="93">
        <v>268723.49463919364</v>
      </c>
      <c r="U5" s="93">
        <v>7867.2600900178977</v>
      </c>
      <c r="V5" s="93">
        <v>2686.5089504851999</v>
      </c>
      <c r="W5" s="93">
        <v>2513.2413067561301</v>
      </c>
      <c r="X5" s="93">
        <v>6020.3648490791911</v>
      </c>
      <c r="Y5" s="93">
        <v>5072.5644465329906</v>
      </c>
      <c r="Z5" s="93">
        <v>1082.1134318953577</v>
      </c>
      <c r="AA5" s="93">
        <v>6277.3092715940302</v>
      </c>
      <c r="AB5" s="93">
        <v>1371.9489449363241</v>
      </c>
      <c r="AC5" s="92">
        <v>764770.59854581731</v>
      </c>
      <c r="AD5" s="92">
        <v>10992.618976062502</v>
      </c>
      <c r="AE5" s="93">
        <v>1929.3824557297078</v>
      </c>
      <c r="AF5" s="93">
        <v>9063.2365203327972</v>
      </c>
      <c r="AG5" s="92">
        <v>56271.636704467062</v>
      </c>
      <c r="AH5" s="92">
        <v>64960.063341809422</v>
      </c>
      <c r="AI5" s="93">
        <v>10277.926629407932</v>
      </c>
      <c r="AJ5" s="93">
        <v>31144.745142102987</v>
      </c>
      <c r="AK5" s="93">
        <v>23537.391570298489</v>
      </c>
      <c r="AL5" s="92">
        <v>209916.82328462022</v>
      </c>
      <c r="AM5" s="93">
        <v>91772.249285779442</v>
      </c>
      <c r="AN5" s="93">
        <v>41952.157116753137</v>
      </c>
      <c r="AO5" s="93">
        <v>53610.489312072539</v>
      </c>
      <c r="AP5" s="93">
        <v>19018.878455427825</v>
      </c>
      <c r="AQ5" s="93">
        <v>3563.0491145873243</v>
      </c>
      <c r="AR5" s="92">
        <v>14486.16060146396</v>
      </c>
      <c r="AS5" s="92">
        <v>7791.7081125911291</v>
      </c>
      <c r="AT5" s="93">
        <v>2579.8785141412209</v>
      </c>
      <c r="AU5" s="93">
        <v>1235.2483712867706</v>
      </c>
      <c r="AV5" s="93">
        <v>1533.4355695969075</v>
      </c>
      <c r="AW5" s="93">
        <v>2443.1456575662291</v>
      </c>
      <c r="AX5" s="92">
        <v>6199.1214245718438</v>
      </c>
      <c r="AY5" s="93">
        <v>3034.6586465342048</v>
      </c>
      <c r="AZ5" s="93">
        <v>1340.9593301032503</v>
      </c>
      <c r="BA5" s="93">
        <v>1823.5034479343888</v>
      </c>
      <c r="BB5" s="92">
        <v>2339.4689270535628</v>
      </c>
      <c r="BC5" s="93">
        <v>0</v>
      </c>
      <c r="BD5" s="92">
        <v>21475.499688465748</v>
      </c>
      <c r="BE5" s="93">
        <v>14889.537712508405</v>
      </c>
      <c r="BF5" s="93">
        <v>2541.3804924411434</v>
      </c>
      <c r="BG5" s="93">
        <v>2330.5907535659917</v>
      </c>
      <c r="BH5" s="93">
        <v>925.26222918777762</v>
      </c>
      <c r="BI5" s="93">
        <v>788.72850076243162</v>
      </c>
      <c r="BJ5" s="92">
        <v>17123.572726906645</v>
      </c>
      <c r="BK5" s="93">
        <v>6536.9237229189275</v>
      </c>
      <c r="BL5" s="93">
        <v>4781.1233717711139</v>
      </c>
      <c r="BM5" s="93">
        <v>780.2440715646095</v>
      </c>
      <c r="BN5" s="93">
        <v>5025.2815606519889</v>
      </c>
      <c r="BO5" s="92">
        <v>33183.837779894558</v>
      </c>
      <c r="BP5" s="92">
        <v>19265.417489058862</v>
      </c>
      <c r="BQ5" s="92">
        <v>20560.891315614681</v>
      </c>
      <c r="BR5" s="93">
        <v>13198.870733844857</v>
      </c>
      <c r="BS5" s="93">
        <v>7362.0205817698197</v>
      </c>
      <c r="BT5" s="92">
        <v>6149.6150847937433</v>
      </c>
      <c r="BU5" s="93">
        <v>3291.7473935598255</v>
      </c>
      <c r="BV5" s="93">
        <v>2857.8676912339183</v>
      </c>
      <c r="BW5" s="92">
        <v>7948.553332327966</v>
      </c>
      <c r="BX5" s="93">
        <v>1790.1104195125092</v>
      </c>
      <c r="BY5" s="93">
        <v>1388.147642964419</v>
      </c>
      <c r="BZ5" s="93">
        <v>4770.295269851038</v>
      </c>
      <c r="CA5" s="92">
        <v>917.14644788383669</v>
      </c>
      <c r="CB5" s="92">
        <v>0</v>
      </c>
      <c r="CC5" s="94"/>
      <c r="CD5" s="95"/>
      <c r="CE5" s="95"/>
      <c r="CF5" s="95"/>
      <c r="CG5" s="94"/>
      <c r="CH5" s="94"/>
      <c r="CI5" s="94"/>
      <c r="CJ5" s="96"/>
      <c r="CK5" s="280">
        <v>3989248.6386607555</v>
      </c>
    </row>
    <row r="6" spans="1:89" s="22" customFormat="1" ht="26.25" customHeight="1" x14ac:dyDescent="0.25">
      <c r="A6" s="302" t="s">
        <v>246</v>
      </c>
      <c r="B6" s="234" t="s">
        <v>325</v>
      </c>
      <c r="C6" s="94"/>
      <c r="D6" s="96"/>
      <c r="E6" s="95"/>
      <c r="F6" s="95"/>
      <c r="G6" s="95"/>
      <c r="H6" s="96"/>
      <c r="I6" s="96"/>
      <c r="J6" s="95"/>
      <c r="K6" s="95"/>
      <c r="L6" s="95"/>
      <c r="M6" s="95"/>
      <c r="N6" s="95"/>
      <c r="O6" s="95"/>
      <c r="P6" s="95"/>
      <c r="Q6" s="95"/>
      <c r="R6" s="95"/>
      <c r="S6" s="95"/>
      <c r="T6" s="95"/>
      <c r="U6" s="95"/>
      <c r="V6" s="95"/>
      <c r="W6" s="95"/>
      <c r="X6" s="95"/>
      <c r="Y6" s="95"/>
      <c r="Z6" s="95"/>
      <c r="AA6" s="95"/>
      <c r="AB6" s="95"/>
      <c r="AC6" s="96"/>
      <c r="AD6" s="96"/>
      <c r="AE6" s="95"/>
      <c r="AF6" s="95"/>
      <c r="AG6" s="96"/>
      <c r="AH6" s="96"/>
      <c r="AI6" s="95"/>
      <c r="AJ6" s="95"/>
      <c r="AK6" s="95"/>
      <c r="AL6" s="96"/>
      <c r="AM6" s="95"/>
      <c r="AN6" s="95"/>
      <c r="AO6" s="95"/>
      <c r="AP6" s="95"/>
      <c r="AQ6" s="95"/>
      <c r="AR6" s="96"/>
      <c r="AS6" s="96"/>
      <c r="AT6" s="95"/>
      <c r="AU6" s="95"/>
      <c r="AV6" s="95"/>
      <c r="AW6" s="95"/>
      <c r="AX6" s="96"/>
      <c r="AY6" s="95"/>
      <c r="AZ6" s="95"/>
      <c r="BA6" s="95"/>
      <c r="BB6" s="96"/>
      <c r="BC6" s="95"/>
      <c r="BD6" s="96"/>
      <c r="BE6" s="95"/>
      <c r="BF6" s="95"/>
      <c r="BG6" s="95"/>
      <c r="BH6" s="95"/>
      <c r="BI6" s="95"/>
      <c r="BJ6" s="96"/>
      <c r="BK6" s="95"/>
      <c r="BL6" s="95"/>
      <c r="BM6" s="95"/>
      <c r="BN6" s="95"/>
      <c r="BO6" s="96"/>
      <c r="BP6" s="96"/>
      <c r="BQ6" s="96"/>
      <c r="BR6" s="95"/>
      <c r="BS6" s="95"/>
      <c r="BT6" s="96"/>
      <c r="BU6" s="95"/>
      <c r="BV6" s="95"/>
      <c r="BW6" s="96"/>
      <c r="BX6" s="95"/>
      <c r="BY6" s="95"/>
      <c r="BZ6" s="95"/>
      <c r="CA6" s="96"/>
      <c r="CB6" s="96"/>
      <c r="CC6" s="91">
        <v>508815.7149589436</v>
      </c>
      <c r="CD6" s="97">
        <v>268006.24263245059</v>
      </c>
      <c r="CE6" s="97">
        <v>122309.05123965151</v>
      </c>
      <c r="CF6" s="97">
        <v>118500.42108684144</v>
      </c>
      <c r="CG6" s="94"/>
      <c r="CH6" s="94"/>
      <c r="CI6" s="94"/>
      <c r="CJ6" s="96"/>
      <c r="CK6" s="280">
        <v>508815.7149589436</v>
      </c>
    </row>
    <row r="7" spans="1:89" s="22" customFormat="1" ht="26.25" customHeight="1" x14ac:dyDescent="0.25">
      <c r="A7" s="302" t="s">
        <v>247</v>
      </c>
      <c r="B7" s="234" t="s">
        <v>278</v>
      </c>
      <c r="C7" s="91">
        <v>41252.820687446976</v>
      </c>
      <c r="D7" s="92">
        <v>0</v>
      </c>
      <c r="E7" s="93">
        <v>0</v>
      </c>
      <c r="F7" s="93">
        <v>0</v>
      </c>
      <c r="G7" s="93">
        <v>0</v>
      </c>
      <c r="H7" s="92">
        <v>949.93254382714883</v>
      </c>
      <c r="I7" s="92">
        <v>7744.8046578466892</v>
      </c>
      <c r="J7" s="93">
        <v>205.31100000000001</v>
      </c>
      <c r="K7" s="93">
        <v>0</v>
      </c>
      <c r="L7" s="93">
        <v>0</v>
      </c>
      <c r="M7" s="93">
        <v>89.893027000000004</v>
      </c>
      <c r="N7" s="93">
        <v>0</v>
      </c>
      <c r="O7" s="93">
        <v>1764.1779858738382</v>
      </c>
      <c r="P7" s="93">
        <v>341.03298172020726</v>
      </c>
      <c r="Q7" s="93">
        <v>44.906298279792736</v>
      </c>
      <c r="R7" s="93">
        <v>0</v>
      </c>
      <c r="S7" s="93">
        <v>5299.4683649728522</v>
      </c>
      <c r="T7" s="93">
        <v>0</v>
      </c>
      <c r="U7" s="93">
        <v>8.4303380443086322E-3</v>
      </c>
      <c r="V7" s="93">
        <v>0</v>
      </c>
      <c r="W7" s="93">
        <v>0</v>
      </c>
      <c r="X7" s="93">
        <v>5.8427234530175707E-3</v>
      </c>
      <c r="Y7" s="93">
        <v>0</v>
      </c>
      <c r="Z7" s="93">
        <v>0</v>
      </c>
      <c r="AA7" s="93">
        <v>0</v>
      </c>
      <c r="AB7" s="93">
        <v>7.269385026737969E-4</v>
      </c>
      <c r="AC7" s="92">
        <v>18398.146796923716</v>
      </c>
      <c r="AD7" s="92">
        <v>14159.936688849426</v>
      </c>
      <c r="AE7" s="93">
        <v>0</v>
      </c>
      <c r="AF7" s="93">
        <v>14159.936688849426</v>
      </c>
      <c r="AG7" s="92">
        <v>0</v>
      </c>
      <c r="AH7" s="92">
        <v>0</v>
      </c>
      <c r="AI7" s="93">
        <v>0</v>
      </c>
      <c r="AJ7" s="93">
        <v>0</v>
      </c>
      <c r="AK7" s="93">
        <v>0</v>
      </c>
      <c r="AL7" s="92">
        <v>0</v>
      </c>
      <c r="AM7" s="93">
        <v>0</v>
      </c>
      <c r="AN7" s="93">
        <v>0</v>
      </c>
      <c r="AO7" s="93">
        <v>0</v>
      </c>
      <c r="AP7" s="93">
        <v>0</v>
      </c>
      <c r="AQ7" s="93">
        <v>0</v>
      </c>
      <c r="AR7" s="92">
        <v>0</v>
      </c>
      <c r="AS7" s="92">
        <v>0</v>
      </c>
      <c r="AT7" s="93">
        <v>0</v>
      </c>
      <c r="AU7" s="93">
        <v>0</v>
      </c>
      <c r="AV7" s="93">
        <v>0</v>
      </c>
      <c r="AW7" s="93">
        <v>0</v>
      </c>
      <c r="AX7" s="92">
        <v>0</v>
      </c>
      <c r="AY7" s="93">
        <v>0</v>
      </c>
      <c r="AZ7" s="93">
        <v>0</v>
      </c>
      <c r="BA7" s="93">
        <v>0</v>
      </c>
      <c r="BB7" s="92">
        <v>0</v>
      </c>
      <c r="BC7" s="93">
        <v>0</v>
      </c>
      <c r="BD7" s="92">
        <v>0</v>
      </c>
      <c r="BE7" s="93">
        <v>0</v>
      </c>
      <c r="BF7" s="93">
        <v>0</v>
      </c>
      <c r="BG7" s="93">
        <v>0</v>
      </c>
      <c r="BH7" s="93">
        <v>0</v>
      </c>
      <c r="BI7" s="93">
        <v>0</v>
      </c>
      <c r="BJ7" s="92">
        <v>0</v>
      </c>
      <c r="BK7" s="93">
        <v>0</v>
      </c>
      <c r="BL7" s="93">
        <v>0</v>
      </c>
      <c r="BM7" s="93">
        <v>0</v>
      </c>
      <c r="BN7" s="93">
        <v>0</v>
      </c>
      <c r="BO7" s="92">
        <v>0</v>
      </c>
      <c r="BP7" s="92">
        <v>0</v>
      </c>
      <c r="BQ7" s="92">
        <v>0</v>
      </c>
      <c r="BR7" s="93">
        <v>0</v>
      </c>
      <c r="BS7" s="93">
        <v>0</v>
      </c>
      <c r="BT7" s="92">
        <v>0</v>
      </c>
      <c r="BU7" s="93">
        <v>0</v>
      </c>
      <c r="BV7" s="93">
        <v>0</v>
      </c>
      <c r="BW7" s="92">
        <v>0</v>
      </c>
      <c r="BX7" s="93">
        <v>0</v>
      </c>
      <c r="BY7" s="93">
        <v>0</v>
      </c>
      <c r="BZ7" s="93">
        <v>0</v>
      </c>
      <c r="CA7" s="92">
        <v>0</v>
      </c>
      <c r="CB7" s="92">
        <v>0</v>
      </c>
      <c r="CC7" s="92">
        <v>0</v>
      </c>
      <c r="CD7" s="93">
        <v>0</v>
      </c>
      <c r="CE7" s="93">
        <v>0</v>
      </c>
      <c r="CF7" s="93">
        <v>0</v>
      </c>
      <c r="CG7" s="94"/>
      <c r="CH7" s="94"/>
      <c r="CI7" s="94"/>
      <c r="CJ7" s="96"/>
      <c r="CK7" s="280">
        <v>41252.820687446976</v>
      </c>
    </row>
    <row r="8" spans="1:89" s="22" customFormat="1" ht="26.25" customHeight="1" x14ac:dyDescent="0.25">
      <c r="A8" s="302" t="s">
        <v>248</v>
      </c>
      <c r="B8" s="234" t="s">
        <v>279</v>
      </c>
      <c r="C8" s="91">
        <v>1990390.9658361978</v>
      </c>
      <c r="D8" s="98">
        <v>31333.189812702982</v>
      </c>
      <c r="E8" s="97">
        <v>24432.878347315287</v>
      </c>
      <c r="F8" s="97">
        <v>3992.254112997729</v>
      </c>
      <c r="G8" s="97">
        <v>2908.0573523899661</v>
      </c>
      <c r="H8" s="98">
        <v>12140.875921072022</v>
      </c>
      <c r="I8" s="98">
        <v>973499.66839043784</v>
      </c>
      <c r="J8" s="97">
        <v>56812.164952835912</v>
      </c>
      <c r="K8" s="97">
        <v>9897.6805958514342</v>
      </c>
      <c r="L8" s="97">
        <v>2453.9480328680193</v>
      </c>
      <c r="M8" s="97">
        <v>17907.323706789703</v>
      </c>
      <c r="N8" s="97">
        <v>10409.344779750769</v>
      </c>
      <c r="O8" s="97">
        <v>99990.516759050312</v>
      </c>
      <c r="P8" s="97">
        <v>462475.96579192439</v>
      </c>
      <c r="Q8" s="97">
        <v>7263.3772457804589</v>
      </c>
      <c r="R8" s="97">
        <v>3981.1390808195538</v>
      </c>
      <c r="S8" s="97">
        <v>79489.068900978076</v>
      </c>
      <c r="T8" s="97">
        <v>190665.10347326758</v>
      </c>
      <c r="U8" s="97">
        <v>7867.2685203559422</v>
      </c>
      <c r="V8" s="97">
        <v>2686.5089504851999</v>
      </c>
      <c r="W8" s="97">
        <v>2513.2413067561301</v>
      </c>
      <c r="X8" s="97">
        <v>6020.3706918026437</v>
      </c>
      <c r="Y8" s="97">
        <v>5072.5644465329906</v>
      </c>
      <c r="Z8" s="97">
        <v>1082.1134318953577</v>
      </c>
      <c r="AA8" s="97">
        <v>5540.0180508187404</v>
      </c>
      <c r="AB8" s="97">
        <v>1371.9496718748267</v>
      </c>
      <c r="AC8" s="98">
        <v>467358.96783666383</v>
      </c>
      <c r="AD8" s="98">
        <v>17571.637518767406</v>
      </c>
      <c r="AE8" s="97">
        <v>1929.1410086079013</v>
      </c>
      <c r="AF8" s="97">
        <v>15642.496510159503</v>
      </c>
      <c r="AG8" s="98">
        <v>56271.636704467062</v>
      </c>
      <c r="AH8" s="98">
        <v>64951.429700851812</v>
      </c>
      <c r="AI8" s="97">
        <v>10277.926629407932</v>
      </c>
      <c r="AJ8" s="97">
        <v>31136.111501145388</v>
      </c>
      <c r="AK8" s="97">
        <v>23537.391570298489</v>
      </c>
      <c r="AL8" s="98">
        <v>209916.8232846203</v>
      </c>
      <c r="AM8" s="97">
        <v>91772.249285779442</v>
      </c>
      <c r="AN8" s="97">
        <v>41952.157116753137</v>
      </c>
      <c r="AO8" s="97">
        <v>53610.489312072539</v>
      </c>
      <c r="AP8" s="97">
        <v>19018.878455427825</v>
      </c>
      <c r="AQ8" s="97">
        <v>3563.0491145873243</v>
      </c>
      <c r="AR8" s="98">
        <v>14484.925611638078</v>
      </c>
      <c r="AS8" s="98">
        <v>7791.2003334017218</v>
      </c>
      <c r="AT8" s="97">
        <v>2579.8785141412209</v>
      </c>
      <c r="AU8" s="97">
        <v>1234.7405920973645</v>
      </c>
      <c r="AV8" s="97">
        <v>1533.4355695969075</v>
      </c>
      <c r="AW8" s="97">
        <v>2443.1456575662291</v>
      </c>
      <c r="AX8" s="98">
        <v>6199.1214245718438</v>
      </c>
      <c r="AY8" s="97">
        <v>3034.6586465342048</v>
      </c>
      <c r="AZ8" s="97">
        <v>1340.9593301032503</v>
      </c>
      <c r="BA8" s="97">
        <v>1823.5034479343888</v>
      </c>
      <c r="BB8" s="98">
        <v>2339.4689270535628</v>
      </c>
      <c r="BC8" s="97">
        <v>0</v>
      </c>
      <c r="BD8" s="98">
        <v>21475.499688465748</v>
      </c>
      <c r="BE8" s="97">
        <v>14889.537712508405</v>
      </c>
      <c r="BF8" s="97">
        <v>2541.3804924411434</v>
      </c>
      <c r="BG8" s="97">
        <v>2330.5907535659917</v>
      </c>
      <c r="BH8" s="97">
        <v>925.26222918777762</v>
      </c>
      <c r="BI8" s="97">
        <v>788.72850076243162</v>
      </c>
      <c r="BJ8" s="98">
        <v>17123.572726906641</v>
      </c>
      <c r="BK8" s="97">
        <v>6536.9237229189275</v>
      </c>
      <c r="BL8" s="97">
        <v>4781.1233717711139</v>
      </c>
      <c r="BM8" s="97">
        <v>780.2440715646095</v>
      </c>
      <c r="BN8" s="97">
        <v>5025.2815606519889</v>
      </c>
      <c r="BO8" s="98">
        <v>33141.82460074214</v>
      </c>
      <c r="BP8" s="98">
        <v>19263.432796078661</v>
      </c>
      <c r="BQ8" s="98">
        <v>20520.776964417888</v>
      </c>
      <c r="BR8" s="97">
        <v>13158.756382648067</v>
      </c>
      <c r="BS8" s="97">
        <v>7362.0205817698197</v>
      </c>
      <c r="BT8" s="98">
        <v>6147.3222191403684</v>
      </c>
      <c r="BU8" s="97">
        <v>3290.6368401509626</v>
      </c>
      <c r="BV8" s="97">
        <v>2856.6853789894058</v>
      </c>
      <c r="BW8" s="98">
        <v>7943.7649843487188</v>
      </c>
      <c r="BX8" s="97">
        <v>1789.4156956604795</v>
      </c>
      <c r="BY8" s="97">
        <v>1388.147642964419</v>
      </c>
      <c r="BZ8" s="97">
        <v>4766.2016457238205</v>
      </c>
      <c r="CA8" s="98">
        <v>915.82638984881783</v>
      </c>
      <c r="CB8" s="98">
        <v>0</v>
      </c>
      <c r="CC8" s="91">
        <v>508815.71495894354</v>
      </c>
      <c r="CD8" s="97">
        <v>268006.24263245059</v>
      </c>
      <c r="CE8" s="97">
        <v>122309.05123965151</v>
      </c>
      <c r="CF8" s="97">
        <v>118500.42108684144</v>
      </c>
      <c r="CG8" s="94"/>
      <c r="CH8" s="98">
        <v>0</v>
      </c>
      <c r="CI8" s="94"/>
      <c r="CJ8" s="96"/>
      <c r="CK8" s="280">
        <v>2499206.6807951415</v>
      </c>
    </row>
    <row r="9" spans="1:89" s="22" customFormat="1" ht="26.25" customHeight="1" x14ac:dyDescent="0.25">
      <c r="A9" s="302" t="s">
        <v>336</v>
      </c>
      <c r="B9" s="234" t="s">
        <v>335</v>
      </c>
      <c r="C9" s="91">
        <v>1702726.3951446086</v>
      </c>
      <c r="D9" s="98">
        <v>31242.7245283915</v>
      </c>
      <c r="E9" s="97">
        <v>24432.878347315287</v>
      </c>
      <c r="F9" s="97">
        <v>3992.254112997729</v>
      </c>
      <c r="G9" s="97">
        <v>2817.592068078483</v>
      </c>
      <c r="H9" s="98">
        <v>12140.875921072022</v>
      </c>
      <c r="I9" s="98">
        <v>690752.93919753307</v>
      </c>
      <c r="J9" s="97">
        <v>50898.703001793307</v>
      </c>
      <c r="K9" s="97">
        <v>9757.0118690510317</v>
      </c>
      <c r="L9" s="97">
        <v>2453.5433289277207</v>
      </c>
      <c r="M9" s="97">
        <v>15834.67315227689</v>
      </c>
      <c r="N9" s="97">
        <v>8768.1805062905078</v>
      </c>
      <c r="O9" s="97">
        <v>99990.509378918985</v>
      </c>
      <c r="P9" s="97">
        <v>200835.26247333825</v>
      </c>
      <c r="Q9" s="97">
        <v>7263.3772457804589</v>
      </c>
      <c r="R9" s="97">
        <v>3980.7364625685409</v>
      </c>
      <c r="S9" s="97">
        <v>75603.953124102278</v>
      </c>
      <c r="T9" s="97">
        <v>184505.21129111628</v>
      </c>
      <c r="U9" s="97">
        <v>7865.5499900360746</v>
      </c>
      <c r="V9" s="97">
        <v>2686.4759711336137</v>
      </c>
      <c r="W9" s="97">
        <v>2513.1783138219857</v>
      </c>
      <c r="X9" s="97">
        <v>6019.1796485310888</v>
      </c>
      <c r="Y9" s="97">
        <v>5070.9677127483692</v>
      </c>
      <c r="Z9" s="97">
        <v>1079.2505012590461</v>
      </c>
      <c r="AA9" s="97">
        <v>4256.240174982082</v>
      </c>
      <c r="AB9" s="97">
        <v>1370.9350508567204</v>
      </c>
      <c r="AC9" s="98">
        <v>467358.46078892204</v>
      </c>
      <c r="AD9" s="98">
        <v>17571.637518767406</v>
      </c>
      <c r="AE9" s="97">
        <v>1929.1410086079013</v>
      </c>
      <c r="AF9" s="97">
        <v>15642.496510159503</v>
      </c>
      <c r="AG9" s="98">
        <v>52536.084053013205</v>
      </c>
      <c r="AH9" s="98">
        <v>64122.166222255626</v>
      </c>
      <c r="AI9" s="97">
        <v>9518.6145882028104</v>
      </c>
      <c r="AJ9" s="97">
        <v>31066.160063754327</v>
      </c>
      <c r="AK9" s="97">
        <v>23537.391570298489</v>
      </c>
      <c r="AL9" s="98">
        <v>209916.8232846203</v>
      </c>
      <c r="AM9" s="97">
        <v>91772.249285779442</v>
      </c>
      <c r="AN9" s="97">
        <v>41952.157116753137</v>
      </c>
      <c r="AO9" s="97">
        <v>53610.489312072539</v>
      </c>
      <c r="AP9" s="97">
        <v>19018.878455427825</v>
      </c>
      <c r="AQ9" s="97">
        <v>3563.0491145873243</v>
      </c>
      <c r="AR9" s="98">
        <v>14484.925611638078</v>
      </c>
      <c r="AS9" s="98">
        <v>7680.620836484929</v>
      </c>
      <c r="AT9" s="97">
        <v>2578.6689288079774</v>
      </c>
      <c r="AU9" s="97">
        <v>1234.7405920973645</v>
      </c>
      <c r="AV9" s="97">
        <v>1533.4355695969075</v>
      </c>
      <c r="AW9" s="97">
        <v>2333.7757459826798</v>
      </c>
      <c r="AX9" s="98">
        <v>6199.1214245718438</v>
      </c>
      <c r="AY9" s="97">
        <v>3034.6586465342048</v>
      </c>
      <c r="AZ9" s="97">
        <v>1340.9593301032503</v>
      </c>
      <c r="BA9" s="97">
        <v>1823.5034479343888</v>
      </c>
      <c r="BB9" s="98">
        <v>2298.3625715626504</v>
      </c>
      <c r="BC9" s="97">
        <v>0</v>
      </c>
      <c r="BD9" s="98">
        <v>21409.436091626943</v>
      </c>
      <c r="BE9" s="97">
        <v>14840.711416467215</v>
      </c>
      <c r="BF9" s="97">
        <v>2539.6387809931389</v>
      </c>
      <c r="BG9" s="97">
        <v>2315.0951642163809</v>
      </c>
      <c r="BH9" s="97">
        <v>925.26222918777762</v>
      </c>
      <c r="BI9" s="97">
        <v>788.72850076243162</v>
      </c>
      <c r="BJ9" s="98">
        <v>17079.269139572087</v>
      </c>
      <c r="BK9" s="97">
        <v>6528.8783504785724</v>
      </c>
      <c r="BL9" s="97">
        <v>4781.1233717711139</v>
      </c>
      <c r="BM9" s="97">
        <v>780.2440715646095</v>
      </c>
      <c r="BN9" s="97">
        <v>4989.0233457577915</v>
      </c>
      <c r="BO9" s="98">
        <v>33141.82460074214</v>
      </c>
      <c r="BP9" s="98">
        <v>19263.432796078661</v>
      </c>
      <c r="BQ9" s="98">
        <v>20520.776964417888</v>
      </c>
      <c r="BR9" s="97">
        <v>13158.756382648067</v>
      </c>
      <c r="BS9" s="97">
        <v>7362.0205817698197</v>
      </c>
      <c r="BT9" s="98">
        <v>6147.3222191403684</v>
      </c>
      <c r="BU9" s="97">
        <v>3290.6368401509626</v>
      </c>
      <c r="BV9" s="97">
        <v>2856.6853789894058</v>
      </c>
      <c r="BW9" s="98">
        <v>7943.7649843487188</v>
      </c>
      <c r="BX9" s="97">
        <v>1789.4156956604795</v>
      </c>
      <c r="BY9" s="97">
        <v>1388.147642964419</v>
      </c>
      <c r="BZ9" s="97">
        <v>4766.2016457238205</v>
      </c>
      <c r="CA9" s="98">
        <v>915.82638984881783</v>
      </c>
      <c r="CB9" s="98">
        <v>0</v>
      </c>
      <c r="CC9" s="91">
        <v>508815.71495894354</v>
      </c>
      <c r="CD9" s="97">
        <v>268006.24263245059</v>
      </c>
      <c r="CE9" s="97">
        <v>122309.05123965151</v>
      </c>
      <c r="CF9" s="97">
        <v>118500.42108684144</v>
      </c>
      <c r="CG9" s="94"/>
      <c r="CH9" s="98">
        <v>0</v>
      </c>
      <c r="CI9" s="94"/>
      <c r="CJ9" s="96"/>
      <c r="CK9" s="280">
        <v>2211542.1101035522</v>
      </c>
    </row>
    <row r="10" spans="1:89" s="22" customFormat="1" ht="26.25" customHeight="1" x14ac:dyDescent="0.25">
      <c r="A10" s="302" t="s">
        <v>337</v>
      </c>
      <c r="B10" s="234" t="s">
        <v>333</v>
      </c>
      <c r="C10" s="91">
        <v>287664.57069158921</v>
      </c>
      <c r="D10" s="98">
        <v>90.465284311483273</v>
      </c>
      <c r="E10" s="97">
        <v>0</v>
      </c>
      <c r="F10" s="97">
        <v>0</v>
      </c>
      <c r="G10" s="97">
        <v>90.465284311483273</v>
      </c>
      <c r="H10" s="98">
        <v>0</v>
      </c>
      <c r="I10" s="98">
        <v>282746.72919290478</v>
      </c>
      <c r="J10" s="97">
        <v>5913.4619510426064</v>
      </c>
      <c r="K10" s="97">
        <v>140.66872680040262</v>
      </c>
      <c r="L10" s="97">
        <v>0.40470394029864942</v>
      </c>
      <c r="M10" s="97">
        <v>2072.6505545128121</v>
      </c>
      <c r="N10" s="97">
        <v>1641.164273460261</v>
      </c>
      <c r="O10" s="97">
        <v>7.3801313196185832E-3</v>
      </c>
      <c r="P10" s="97">
        <v>261640.70331858614</v>
      </c>
      <c r="Q10" s="97">
        <v>0</v>
      </c>
      <c r="R10" s="97">
        <v>0.40261825101267024</v>
      </c>
      <c r="S10" s="97">
        <v>3885.1157768757935</v>
      </c>
      <c r="T10" s="97">
        <v>6159.8921821513031</v>
      </c>
      <c r="U10" s="97">
        <v>1.7185303198671857</v>
      </c>
      <c r="V10" s="97">
        <v>3.2979351585976924E-2</v>
      </c>
      <c r="W10" s="97">
        <v>6.2992934144437948E-2</v>
      </c>
      <c r="X10" s="97">
        <v>1.1910432715552208</v>
      </c>
      <c r="Y10" s="97">
        <v>1.5967337846210807</v>
      </c>
      <c r="Z10" s="97">
        <v>2.862930636311706</v>
      </c>
      <c r="AA10" s="97">
        <v>1283.7778758366589</v>
      </c>
      <c r="AB10" s="97">
        <v>1.0146210181062785</v>
      </c>
      <c r="AC10" s="98">
        <v>0.50704774177084577</v>
      </c>
      <c r="AD10" s="98">
        <v>0</v>
      </c>
      <c r="AE10" s="97">
        <v>0</v>
      </c>
      <c r="AF10" s="97">
        <v>0</v>
      </c>
      <c r="AG10" s="98">
        <v>3735.5526514538556</v>
      </c>
      <c r="AH10" s="98">
        <v>829.26347859618363</v>
      </c>
      <c r="AI10" s="97">
        <v>759.3120412051212</v>
      </c>
      <c r="AJ10" s="97">
        <v>69.951437391062385</v>
      </c>
      <c r="AK10" s="97">
        <v>0</v>
      </c>
      <c r="AL10" s="98">
        <v>0</v>
      </c>
      <c r="AM10" s="97">
        <v>0</v>
      </c>
      <c r="AN10" s="97">
        <v>0</v>
      </c>
      <c r="AO10" s="97">
        <v>0</v>
      </c>
      <c r="AP10" s="97">
        <v>0</v>
      </c>
      <c r="AQ10" s="97">
        <v>0</v>
      </c>
      <c r="AR10" s="98">
        <v>0</v>
      </c>
      <c r="AS10" s="98">
        <v>110.57949691679241</v>
      </c>
      <c r="AT10" s="97">
        <v>1.2095853332432822</v>
      </c>
      <c r="AU10" s="97">
        <v>0</v>
      </c>
      <c r="AV10" s="97">
        <v>0</v>
      </c>
      <c r="AW10" s="97">
        <v>109.36991158354913</v>
      </c>
      <c r="AX10" s="98">
        <v>0</v>
      </c>
      <c r="AY10" s="97">
        <v>0</v>
      </c>
      <c r="AZ10" s="97">
        <v>0</v>
      </c>
      <c r="BA10" s="97">
        <v>0</v>
      </c>
      <c r="BB10" s="98">
        <v>41.106355490912343</v>
      </c>
      <c r="BC10" s="97">
        <v>0</v>
      </c>
      <c r="BD10" s="98">
        <v>66.063596838805054</v>
      </c>
      <c r="BE10" s="97">
        <v>48.826296041189522</v>
      </c>
      <c r="BF10" s="97">
        <v>1.7417114480046711</v>
      </c>
      <c r="BG10" s="97">
        <v>15.49558934961086</v>
      </c>
      <c r="BH10" s="97">
        <v>0</v>
      </c>
      <c r="BI10" s="97">
        <v>0</v>
      </c>
      <c r="BJ10" s="98">
        <v>44.303587334552788</v>
      </c>
      <c r="BK10" s="97">
        <v>8.0453724403549618</v>
      </c>
      <c r="BL10" s="97">
        <v>0</v>
      </c>
      <c r="BM10" s="97">
        <v>0</v>
      </c>
      <c r="BN10" s="97">
        <v>36.258214894197828</v>
      </c>
      <c r="BO10" s="98">
        <v>0</v>
      </c>
      <c r="BP10" s="98">
        <v>0</v>
      </c>
      <c r="BQ10" s="98">
        <v>0</v>
      </c>
      <c r="BR10" s="97">
        <v>0</v>
      </c>
      <c r="BS10" s="97">
        <v>0</v>
      </c>
      <c r="BT10" s="98">
        <v>0</v>
      </c>
      <c r="BU10" s="97">
        <v>0</v>
      </c>
      <c r="BV10" s="97">
        <v>0</v>
      </c>
      <c r="BW10" s="98">
        <v>0</v>
      </c>
      <c r="BX10" s="97">
        <v>0</v>
      </c>
      <c r="BY10" s="97">
        <v>0</v>
      </c>
      <c r="BZ10" s="97">
        <v>0</v>
      </c>
      <c r="CA10" s="98">
        <v>0</v>
      </c>
      <c r="CB10" s="98">
        <v>0</v>
      </c>
      <c r="CC10" s="91">
        <v>0</v>
      </c>
      <c r="CD10" s="97">
        <v>0</v>
      </c>
      <c r="CE10" s="97">
        <v>0</v>
      </c>
      <c r="CF10" s="97">
        <v>0</v>
      </c>
      <c r="CG10" s="94"/>
      <c r="CH10" s="98">
        <v>0</v>
      </c>
      <c r="CI10" s="94"/>
      <c r="CJ10" s="96"/>
      <c r="CK10" s="280">
        <v>287664.57069158921</v>
      </c>
    </row>
    <row r="11" spans="1:89" s="22" customFormat="1" ht="26.25" customHeight="1" x14ac:dyDescent="0.25">
      <c r="A11" s="303" t="s">
        <v>249</v>
      </c>
      <c r="B11" s="246" t="s">
        <v>293</v>
      </c>
      <c r="C11" s="99">
        <v>4070260.9921776848</v>
      </c>
      <c r="D11" s="100">
        <v>69046.41321136539</v>
      </c>
      <c r="E11" s="101">
        <v>30679.699733806039</v>
      </c>
      <c r="F11" s="101">
        <v>35458.656125169393</v>
      </c>
      <c r="G11" s="101">
        <v>2908.0573523899661</v>
      </c>
      <c r="H11" s="100">
        <v>12320.168173536744</v>
      </c>
      <c r="I11" s="100">
        <v>2689936.4311110531</v>
      </c>
      <c r="J11" s="101">
        <v>59911.878384836062</v>
      </c>
      <c r="K11" s="101">
        <v>9897.6805958514342</v>
      </c>
      <c r="L11" s="101">
        <v>3282.5589058489368</v>
      </c>
      <c r="M11" s="101">
        <v>19583.672428468948</v>
      </c>
      <c r="N11" s="101">
        <v>11859.971037789201</v>
      </c>
      <c r="O11" s="101">
        <v>1721507.6043141116</v>
      </c>
      <c r="P11" s="101">
        <v>470648.67333379399</v>
      </c>
      <c r="Q11" s="101">
        <v>7300.7729087206953</v>
      </c>
      <c r="R11" s="101">
        <v>4805.4796103520066</v>
      </c>
      <c r="S11" s="101">
        <v>79523.318660789388</v>
      </c>
      <c r="T11" s="101">
        <v>268723.4946391937</v>
      </c>
      <c r="U11" s="101">
        <v>7867.2685203559422</v>
      </c>
      <c r="V11" s="101">
        <v>2686.5089504851999</v>
      </c>
      <c r="W11" s="101">
        <v>2513.2413067561301</v>
      </c>
      <c r="X11" s="101">
        <v>6020.3706918026437</v>
      </c>
      <c r="Y11" s="101">
        <v>5072.5644465329906</v>
      </c>
      <c r="Z11" s="101">
        <v>1082.1134318953577</v>
      </c>
      <c r="AA11" s="101">
        <v>6277.3092715940311</v>
      </c>
      <c r="AB11" s="101">
        <v>1371.9496718748267</v>
      </c>
      <c r="AC11" s="100">
        <v>785215.90775529342</v>
      </c>
      <c r="AD11" s="100">
        <v>25152.555664911932</v>
      </c>
      <c r="AE11" s="101">
        <v>1929.3824557297078</v>
      </c>
      <c r="AF11" s="101">
        <v>23223.173209182223</v>
      </c>
      <c r="AG11" s="100">
        <v>56271.636704467062</v>
      </c>
      <c r="AH11" s="100">
        <v>64960.063341809408</v>
      </c>
      <c r="AI11" s="101">
        <v>10277.926629407932</v>
      </c>
      <c r="AJ11" s="101">
        <v>31144.745142102987</v>
      </c>
      <c r="AK11" s="101">
        <v>23537.391570298489</v>
      </c>
      <c r="AL11" s="100">
        <v>209916.8232846203</v>
      </c>
      <c r="AM11" s="101">
        <v>91772.249285779442</v>
      </c>
      <c r="AN11" s="101">
        <v>41952.157116753137</v>
      </c>
      <c r="AO11" s="101">
        <v>53610.489312072539</v>
      </c>
      <c r="AP11" s="101">
        <v>19018.878455427825</v>
      </c>
      <c r="AQ11" s="101">
        <v>3563.0491145873243</v>
      </c>
      <c r="AR11" s="100">
        <v>14486.160601463962</v>
      </c>
      <c r="AS11" s="100">
        <v>7791.7081125911282</v>
      </c>
      <c r="AT11" s="101">
        <v>2579.8785141412209</v>
      </c>
      <c r="AU11" s="101">
        <v>1235.2483712867709</v>
      </c>
      <c r="AV11" s="101">
        <v>1533.4355695969075</v>
      </c>
      <c r="AW11" s="101">
        <v>2443.1456575662291</v>
      </c>
      <c r="AX11" s="100">
        <v>6199.1214245718438</v>
      </c>
      <c r="AY11" s="101">
        <v>3034.6586465342048</v>
      </c>
      <c r="AZ11" s="101">
        <v>1340.9593301032503</v>
      </c>
      <c r="BA11" s="101">
        <v>1823.5034479343888</v>
      </c>
      <c r="BB11" s="100">
        <v>2339.4689270535628</v>
      </c>
      <c r="BC11" s="101">
        <v>0</v>
      </c>
      <c r="BD11" s="100">
        <v>21475.499688465748</v>
      </c>
      <c r="BE11" s="101">
        <v>14889.537712508405</v>
      </c>
      <c r="BF11" s="101">
        <v>2541.3804924411434</v>
      </c>
      <c r="BG11" s="101">
        <v>2330.5907535659917</v>
      </c>
      <c r="BH11" s="101">
        <v>925.26222918777762</v>
      </c>
      <c r="BI11" s="101">
        <v>788.72850076243162</v>
      </c>
      <c r="BJ11" s="100">
        <v>17123.572726906641</v>
      </c>
      <c r="BK11" s="101">
        <v>6536.9237229189275</v>
      </c>
      <c r="BL11" s="101">
        <v>4781.1233717711139</v>
      </c>
      <c r="BM11" s="101">
        <v>780.2440715646095</v>
      </c>
      <c r="BN11" s="101">
        <v>5025.2815606519889</v>
      </c>
      <c r="BO11" s="100">
        <v>33183.837779894566</v>
      </c>
      <c r="BP11" s="100">
        <v>19265.417489058862</v>
      </c>
      <c r="BQ11" s="100">
        <v>20560.891315614677</v>
      </c>
      <c r="BR11" s="101">
        <v>13198.870733844857</v>
      </c>
      <c r="BS11" s="101">
        <v>7362.0205817698197</v>
      </c>
      <c r="BT11" s="100">
        <v>6149.6150847937442</v>
      </c>
      <c r="BU11" s="101">
        <v>3291.7473935598255</v>
      </c>
      <c r="BV11" s="101">
        <v>2857.8676912339183</v>
      </c>
      <c r="BW11" s="100">
        <v>7948.553332327966</v>
      </c>
      <c r="BX11" s="101">
        <v>1790.1104195125095</v>
      </c>
      <c r="BY11" s="101">
        <v>1388.147642964419</v>
      </c>
      <c r="BZ11" s="101">
        <v>4770.295269851038</v>
      </c>
      <c r="CA11" s="100">
        <v>917.14644788383669</v>
      </c>
      <c r="CB11" s="100">
        <v>0</v>
      </c>
      <c r="CC11" s="99">
        <v>508815.71495894354</v>
      </c>
      <c r="CD11" s="101">
        <v>268006.24263245059</v>
      </c>
      <c r="CE11" s="101">
        <v>122309.05123965151</v>
      </c>
      <c r="CF11" s="101">
        <v>118500.42108684144</v>
      </c>
      <c r="CG11" s="99">
        <v>36575.490862771869</v>
      </c>
      <c r="CH11" s="102"/>
      <c r="CI11" s="102"/>
      <c r="CJ11" s="103"/>
      <c r="CK11" s="281">
        <v>4615652.1979994001</v>
      </c>
    </row>
    <row r="12" spans="1:89" s="22" customFormat="1" ht="26.25" customHeight="1" x14ac:dyDescent="0.25">
      <c r="A12" s="303" t="s">
        <v>338</v>
      </c>
      <c r="B12" s="246" t="s">
        <v>334</v>
      </c>
      <c r="C12" s="99">
        <v>1265573.7294643004</v>
      </c>
      <c r="D12" s="100">
        <v>29257.954139191384</v>
      </c>
      <c r="E12" s="101">
        <v>22721.521811576189</v>
      </c>
      <c r="F12" s="101">
        <v>3790.5110706920782</v>
      </c>
      <c r="G12" s="101">
        <v>2745.9212569231163</v>
      </c>
      <c r="H12" s="100">
        <v>9521.6014567679613</v>
      </c>
      <c r="I12" s="100">
        <v>548342.81848852977</v>
      </c>
      <c r="J12" s="101">
        <v>39747.509302870625</v>
      </c>
      <c r="K12" s="101">
        <v>5254.512307476456</v>
      </c>
      <c r="L12" s="101">
        <v>2500.4737171766774</v>
      </c>
      <c r="M12" s="101">
        <v>12068.741450218946</v>
      </c>
      <c r="N12" s="101">
        <v>6277.1278825929758</v>
      </c>
      <c r="O12" s="101">
        <v>92452.57703159604</v>
      </c>
      <c r="P12" s="101">
        <v>113125.17570390666</v>
      </c>
      <c r="Q12" s="101">
        <v>2713.2068336245075</v>
      </c>
      <c r="R12" s="101">
        <v>3354.7549946899617</v>
      </c>
      <c r="S12" s="101">
        <v>53828.067883467986</v>
      </c>
      <c r="T12" s="101">
        <v>199377.95125979558</v>
      </c>
      <c r="U12" s="101">
        <v>4486.0347974757142</v>
      </c>
      <c r="V12" s="101">
        <v>1379.4484691179957</v>
      </c>
      <c r="W12" s="101">
        <v>1326.4291585865815</v>
      </c>
      <c r="X12" s="101">
        <v>3267.2512385833934</v>
      </c>
      <c r="Y12" s="101">
        <v>2503.6629656189834</v>
      </c>
      <c r="Z12" s="101">
        <v>622.61787933241135</v>
      </c>
      <c r="AA12" s="101">
        <v>3168.4599769024394</v>
      </c>
      <c r="AB12" s="101">
        <v>888.81563549580414</v>
      </c>
      <c r="AC12" s="100">
        <v>274586.72603546438</v>
      </c>
      <c r="AD12" s="100">
        <v>15494.051402993675</v>
      </c>
      <c r="AE12" s="101">
        <v>310.0393460570977</v>
      </c>
      <c r="AF12" s="101">
        <v>15184.012056936579</v>
      </c>
      <c r="AG12" s="100">
        <v>39317.904198628661</v>
      </c>
      <c r="AH12" s="100">
        <v>39969.768422347974</v>
      </c>
      <c r="AI12" s="101">
        <v>7427.2957169196688</v>
      </c>
      <c r="AJ12" s="101">
        <v>21741.943568112001</v>
      </c>
      <c r="AK12" s="101">
        <v>10800.529137316295</v>
      </c>
      <c r="AL12" s="100">
        <v>197051.09269138469</v>
      </c>
      <c r="AM12" s="101">
        <v>84784.698921558971</v>
      </c>
      <c r="AN12" s="101">
        <v>41939.616066929986</v>
      </c>
      <c r="AO12" s="101">
        <v>53598.134390849191</v>
      </c>
      <c r="AP12" s="101">
        <v>14703.619457833869</v>
      </c>
      <c r="AQ12" s="101">
        <v>2025.0238542127233</v>
      </c>
      <c r="AR12" s="100">
        <v>8602.8828595948944</v>
      </c>
      <c r="AS12" s="100">
        <v>4711.8216331031845</v>
      </c>
      <c r="AT12" s="101">
        <v>1965.1778449103283</v>
      </c>
      <c r="AU12" s="101">
        <v>720.55667060564667</v>
      </c>
      <c r="AV12" s="101">
        <v>558.99541240867518</v>
      </c>
      <c r="AW12" s="101">
        <v>1467.0917051785341</v>
      </c>
      <c r="AX12" s="100">
        <v>3811.9259250988093</v>
      </c>
      <c r="AY12" s="101">
        <v>1687.0584034730384</v>
      </c>
      <c r="AZ12" s="101">
        <v>856.90914301438795</v>
      </c>
      <c r="BA12" s="101">
        <v>1267.9583786113831</v>
      </c>
      <c r="BB12" s="100">
        <v>1835.2618340683389</v>
      </c>
      <c r="BC12" s="101">
        <v>0</v>
      </c>
      <c r="BD12" s="100">
        <v>13969.482893657743</v>
      </c>
      <c r="BE12" s="101">
        <v>9806.3505746848659</v>
      </c>
      <c r="BF12" s="101">
        <v>1841.2801353322882</v>
      </c>
      <c r="BG12" s="101">
        <v>1179.5294089888791</v>
      </c>
      <c r="BH12" s="101">
        <v>569.46970340452583</v>
      </c>
      <c r="BI12" s="101">
        <v>572.85307124718383</v>
      </c>
      <c r="BJ12" s="100">
        <v>13792.279837847043</v>
      </c>
      <c r="BK12" s="101">
        <v>6387.5578609447966</v>
      </c>
      <c r="BL12" s="101">
        <v>2742.6992220281809</v>
      </c>
      <c r="BM12" s="101">
        <v>334.01368526962739</v>
      </c>
      <c r="BN12" s="101">
        <v>4328.0090696044363</v>
      </c>
      <c r="BO12" s="100">
        <v>23931.584304280499</v>
      </c>
      <c r="BP12" s="100">
        <v>15555.451871906718</v>
      </c>
      <c r="BQ12" s="100">
        <v>14740.170005251581</v>
      </c>
      <c r="BR12" s="101">
        <v>9149.8862821421189</v>
      </c>
      <c r="BS12" s="101">
        <v>5590.2837231094572</v>
      </c>
      <c r="BT12" s="100">
        <v>3993.4746288088472</v>
      </c>
      <c r="BU12" s="101">
        <v>2083.9896582256847</v>
      </c>
      <c r="BV12" s="101">
        <v>1909.484970583163</v>
      </c>
      <c r="BW12" s="100">
        <v>6477.3348646589811</v>
      </c>
      <c r="BX12" s="101">
        <v>1429.2490024964136</v>
      </c>
      <c r="BY12" s="101">
        <v>984.87165164029818</v>
      </c>
      <c r="BZ12" s="101">
        <v>4063.2142105222692</v>
      </c>
      <c r="CA12" s="100">
        <v>610.1419707150169</v>
      </c>
      <c r="CB12" s="100">
        <v>0</v>
      </c>
      <c r="CC12" s="99">
        <v>436607.81654760818</v>
      </c>
      <c r="CD12" s="101">
        <v>254160.21926511143</v>
      </c>
      <c r="CE12" s="101">
        <v>122308.60233045151</v>
      </c>
      <c r="CF12" s="101">
        <v>60138.994952045206</v>
      </c>
      <c r="CG12" s="99"/>
      <c r="CH12" s="98">
        <v>0</v>
      </c>
      <c r="CI12" s="102"/>
      <c r="CJ12" s="103"/>
      <c r="CK12" s="281">
        <v>1702181.5460119087</v>
      </c>
    </row>
    <row r="13" spans="1:89" s="1" customFormat="1" ht="18" customHeight="1" x14ac:dyDescent="0.25">
      <c r="A13" s="304"/>
      <c r="B13" s="31"/>
      <c r="C13" s="82"/>
      <c r="D13" s="82"/>
      <c r="E13" s="82"/>
      <c r="F13" s="82"/>
      <c r="G13" s="82"/>
      <c r="H13" s="82"/>
      <c r="I13" s="82"/>
      <c r="J13" s="104"/>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104"/>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105"/>
      <c r="CJ13" s="105"/>
      <c r="CK13" s="82"/>
    </row>
    <row r="14" spans="1:89" s="46" customFormat="1" ht="18" customHeight="1" x14ac:dyDescent="0.25">
      <c r="A14" s="305"/>
      <c r="B14" s="53"/>
      <c r="C14" s="54"/>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106"/>
      <c r="CJ14" s="106"/>
      <c r="CK14" s="55"/>
    </row>
    <row r="15" spans="1:89" s="46" customFormat="1" ht="18" customHeight="1" x14ac:dyDescent="0.25">
      <c r="A15" s="306"/>
      <c r="B15" s="56"/>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106"/>
      <c r="CJ15" s="106"/>
      <c r="CK15" s="55"/>
    </row>
    <row r="16" spans="1:89" s="46" customFormat="1" ht="18" customHeight="1" x14ac:dyDescent="0.25">
      <c r="A16" s="306"/>
      <c r="B16" s="56"/>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106"/>
      <c r="CJ16" s="106"/>
      <c r="CK16" s="55"/>
    </row>
    <row r="17" spans="1:89" s="57" customFormat="1" ht="18" customHeight="1" x14ac:dyDescent="0.25">
      <c r="A17" s="306"/>
      <c r="B17" s="56"/>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106"/>
      <c r="CJ17" s="106"/>
      <c r="CK17" s="55"/>
    </row>
  </sheetData>
  <dataConsolidate/>
  <conditionalFormatting sqref="C13:CJ13">
    <cfRule type="containsText" dxfId="3" priority="3" stopIfTrue="1" operator="containsText" text="Supply &lt; Use">
      <formula>NOT(ISERROR(SEARCH("Supply &lt; Use",C13)))</formula>
    </cfRule>
    <cfRule type="containsText" dxfId="2" priority="4" stopIfTrue="1" operator="containsText" text="Supply &gt; Use">
      <formula>NOT(ISERROR(SEARCH("Supply &gt; Use",C13)))</formula>
    </cfRule>
  </conditionalFormatting>
  <conditionalFormatting sqref="CK13">
    <cfRule type="containsText" dxfId="1" priority="1" stopIfTrue="1" operator="containsText" text="Supply &lt; Use">
      <formula>NOT(ISERROR(SEARCH("Supply &lt; Use",CK13)))</formula>
    </cfRule>
    <cfRule type="containsText" dxfId="0" priority="2" stopIfTrue="1" operator="containsText" text="Supply &gt; Use">
      <formula>NOT(ISERROR(SEARCH("Supply &gt; Use",CK13)))</formula>
    </cfRule>
  </conditionalFormatting>
  <dataValidations count="2">
    <dataValidation type="custom" allowBlank="1" showInputMessage="1" showErrorMessage="1" errorTitle="Wrong data input" error="Data entry is limited to numeric values._x000d__x000a_: symbol can be used for not available data." sqref="CG11:CG12 CH8:CH10 CK3:CK12 CH12" xr:uid="{5D5DCF95-5BDE-4366-9824-77E102498D8B}">
      <formula1>OR(ISNUMBER(CG3),CG3=":")</formula1>
    </dataValidation>
    <dataValidation type="custom" allowBlank="1" showInputMessage="1" showErrorMessage="1" errorTitle="Wrong data input" error="Data entry is limited to positive values or zero._x000d__x000a_: symbol can be used for not available data." sqref="C7:CB12 C3:CB5 CC6:CF6 CC8:CF12" xr:uid="{2E810FD7-A144-4F6B-926F-12201A74AC35}">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AD129-A446-423B-B724-ED507C6F9DC8}">
  <sheetPr codeName="TAB_E">
    <tabColor theme="0"/>
    <pageSetUpPr fitToPage="1"/>
  </sheetPr>
  <dimension ref="A1:H31"/>
  <sheetViews>
    <sheetView showGridLines="0" zoomScaleNormal="100" workbookViewId="0">
      <pane ySplit="3" topLeftCell="A4" activePane="bottomLeft" state="frozen"/>
      <selection activeCell="C6" sqref="C6"/>
      <selection pane="bottomLeft" activeCell="C1" sqref="C1"/>
    </sheetView>
  </sheetViews>
  <sheetFormatPr defaultColWidth="11.42578125" defaultRowHeight="14.25" x14ac:dyDescent="0.25"/>
  <cols>
    <col min="1" max="1" width="8.85546875" style="205" customWidth="1"/>
    <col min="2" max="2" width="1.5703125" style="312" customWidth="1"/>
    <col min="3" max="3" width="92.5703125" style="198" customWidth="1"/>
    <col min="4" max="4" width="19.85546875" style="199" customWidth="1"/>
    <col min="5" max="8" width="11.42578125" style="199"/>
    <col min="9" max="16384" width="11.42578125" style="200"/>
  </cols>
  <sheetData>
    <row r="1" spans="1:8" s="193" customFormat="1" ht="75" customHeight="1" x14ac:dyDescent="0.25">
      <c r="A1" s="320"/>
      <c r="B1" s="323"/>
      <c r="C1" s="230" t="s">
        <v>326</v>
      </c>
      <c r="D1" s="258"/>
      <c r="E1" s="191"/>
      <c r="F1" s="192"/>
      <c r="G1" s="192"/>
      <c r="H1" s="192"/>
    </row>
    <row r="2" spans="1:8" s="193" customFormat="1" ht="18" customHeight="1" x14ac:dyDescent="0.25">
      <c r="A2" s="321"/>
      <c r="B2" s="324"/>
      <c r="C2" s="230"/>
      <c r="D2" s="258"/>
      <c r="E2" s="247"/>
      <c r="F2" s="56"/>
      <c r="G2" s="192"/>
      <c r="H2" s="192"/>
    </row>
    <row r="3" spans="1:8" s="193" customFormat="1" ht="18" customHeight="1" x14ac:dyDescent="0.25">
      <c r="A3" s="322"/>
      <c r="B3" s="325"/>
      <c r="C3" s="277"/>
      <c r="D3" s="258"/>
      <c r="E3" s="191"/>
      <c r="F3" s="192"/>
      <c r="G3" s="192"/>
      <c r="H3" s="192"/>
    </row>
    <row r="4" spans="1:8" s="195" customFormat="1" ht="36" customHeight="1" x14ac:dyDescent="0.25">
      <c r="A4" s="259">
        <v>1</v>
      </c>
      <c r="B4" s="314" t="s">
        <v>250</v>
      </c>
      <c r="C4" s="248" t="s">
        <v>284</v>
      </c>
      <c r="D4" s="260">
        <v>2499206.6807951415</v>
      </c>
      <c r="E4" s="256"/>
      <c r="F4" s="194"/>
      <c r="G4" s="194"/>
      <c r="H4" s="194"/>
    </row>
    <row r="5" spans="1:8" s="195" customFormat="1" ht="36" customHeight="1" x14ac:dyDescent="0.25">
      <c r="A5" s="259">
        <v>2</v>
      </c>
      <c r="B5" s="314" t="s">
        <v>251</v>
      </c>
      <c r="C5" s="249" t="s">
        <v>285</v>
      </c>
      <c r="D5" s="260">
        <v>38563.451448431064</v>
      </c>
      <c r="E5" s="256"/>
      <c r="F5" s="194"/>
      <c r="G5" s="194"/>
      <c r="H5" s="194"/>
    </row>
    <row r="6" spans="1:8" s="195" customFormat="1" ht="36" customHeight="1" x14ac:dyDescent="0.3">
      <c r="A6" s="261">
        <v>2.1</v>
      </c>
      <c r="B6" s="315" t="s">
        <v>252</v>
      </c>
      <c r="C6" s="250" t="s">
        <v>286</v>
      </c>
      <c r="D6" s="262">
        <v>0</v>
      </c>
      <c r="E6" s="225"/>
      <c r="F6" s="194"/>
      <c r="G6" s="194"/>
      <c r="H6" s="194"/>
    </row>
    <row r="7" spans="1:8" s="195" customFormat="1" ht="36" customHeight="1" x14ac:dyDescent="0.25">
      <c r="A7" s="263">
        <v>2.2000000000000002</v>
      </c>
      <c r="B7" s="316" t="s">
        <v>253</v>
      </c>
      <c r="C7" s="251" t="s">
        <v>292</v>
      </c>
      <c r="D7" s="264">
        <v>32611.642415780792</v>
      </c>
      <c r="E7" s="256"/>
      <c r="F7" s="194"/>
      <c r="G7" s="194"/>
      <c r="H7" s="194"/>
    </row>
    <row r="8" spans="1:8" s="195" customFormat="1" ht="36" customHeight="1" x14ac:dyDescent="0.25">
      <c r="A8" s="263">
        <v>2.2999999999999998</v>
      </c>
      <c r="B8" s="316" t="s">
        <v>254</v>
      </c>
      <c r="C8" s="251" t="s">
        <v>301</v>
      </c>
      <c r="D8" s="264">
        <v>5951.8090326502734</v>
      </c>
      <c r="E8" s="256"/>
      <c r="F8" s="194"/>
      <c r="G8" s="194"/>
      <c r="H8" s="194"/>
    </row>
    <row r="9" spans="1:8" s="195" customFormat="1" ht="36" customHeight="1" x14ac:dyDescent="0.25">
      <c r="A9" s="265">
        <v>2.4</v>
      </c>
      <c r="B9" s="317" t="s">
        <v>255</v>
      </c>
      <c r="C9" s="252" t="s">
        <v>287</v>
      </c>
      <c r="D9" s="266">
        <v>0</v>
      </c>
      <c r="E9" s="256"/>
      <c r="F9" s="194"/>
      <c r="G9" s="194"/>
      <c r="H9" s="194"/>
    </row>
    <row r="10" spans="1:8" s="195" customFormat="1" ht="36" customHeight="1" x14ac:dyDescent="0.25">
      <c r="A10" s="267">
        <v>3</v>
      </c>
      <c r="B10" s="314" t="s">
        <v>256</v>
      </c>
      <c r="C10" s="249" t="s">
        <v>288</v>
      </c>
      <c r="D10" s="260">
        <v>50275.953828003956</v>
      </c>
      <c r="E10" s="256"/>
      <c r="F10" s="194"/>
      <c r="G10" s="194"/>
      <c r="H10" s="194"/>
    </row>
    <row r="11" spans="1:8" s="195" customFormat="1" ht="36" customHeight="1" x14ac:dyDescent="0.25">
      <c r="A11" s="268">
        <v>3.1</v>
      </c>
      <c r="B11" s="315" t="s">
        <v>257</v>
      </c>
      <c r="C11" s="250" t="s">
        <v>289</v>
      </c>
      <c r="D11" s="262">
        <v>48356.118328841898</v>
      </c>
      <c r="E11" s="256"/>
      <c r="F11" s="194"/>
      <c r="G11" s="194"/>
      <c r="H11" s="194"/>
    </row>
    <row r="12" spans="1:8" s="195" customFormat="1" ht="36" customHeight="1" x14ac:dyDescent="0.25">
      <c r="A12" s="269">
        <v>3.2</v>
      </c>
      <c r="B12" s="316" t="s">
        <v>258</v>
      </c>
      <c r="C12" s="253" t="s">
        <v>327</v>
      </c>
      <c r="D12" s="264">
        <v>1919.8354991620549</v>
      </c>
      <c r="E12" s="256"/>
      <c r="F12" s="194"/>
      <c r="G12" s="194"/>
      <c r="H12" s="194"/>
    </row>
    <row r="13" spans="1:8" s="195" customFormat="1" ht="36" customHeight="1" x14ac:dyDescent="0.25">
      <c r="A13" s="270">
        <v>3.3</v>
      </c>
      <c r="B13" s="317" t="s">
        <v>259</v>
      </c>
      <c r="C13" s="254" t="s">
        <v>290</v>
      </c>
      <c r="D13" s="266">
        <v>0</v>
      </c>
      <c r="E13" s="256"/>
      <c r="F13" s="194"/>
      <c r="G13" s="194"/>
      <c r="H13" s="194"/>
    </row>
    <row r="14" spans="1:8" s="195" customFormat="1" ht="36" customHeight="1" x14ac:dyDescent="0.25">
      <c r="A14" s="271">
        <v>4</v>
      </c>
      <c r="B14" s="314" t="s">
        <v>260</v>
      </c>
      <c r="C14" s="249" t="s">
        <v>328</v>
      </c>
      <c r="D14" s="260">
        <v>-27380.794174714421</v>
      </c>
      <c r="E14" s="257"/>
      <c r="F14" s="194"/>
      <c r="G14" s="194"/>
      <c r="H14" s="194"/>
    </row>
    <row r="15" spans="1:8" s="195" customFormat="1" ht="36" customHeight="1" x14ac:dyDescent="0.25">
      <c r="A15" s="272" t="s">
        <v>2</v>
      </c>
      <c r="B15" s="318" t="s">
        <v>261</v>
      </c>
      <c r="C15" s="255" t="s">
        <v>329</v>
      </c>
      <c r="D15" s="273">
        <v>0</v>
      </c>
      <c r="E15" s="257"/>
      <c r="F15" s="194"/>
      <c r="G15" s="194"/>
      <c r="H15" s="194"/>
    </row>
    <row r="16" spans="1:8" s="195" customFormat="1" ht="36" customHeight="1" x14ac:dyDescent="0.25">
      <c r="A16" s="274">
        <v>5</v>
      </c>
      <c r="B16" s="319" t="s">
        <v>262</v>
      </c>
      <c r="C16" s="275" t="s">
        <v>291</v>
      </c>
      <c r="D16" s="276"/>
      <c r="E16" s="256"/>
      <c r="F16" s="194"/>
      <c r="G16" s="194"/>
      <c r="H16" s="194"/>
    </row>
    <row r="17" spans="1:8" s="195" customFormat="1" ht="12.75" x14ac:dyDescent="0.25">
      <c r="A17" s="196"/>
      <c r="B17" s="311"/>
      <c r="C17" s="196"/>
      <c r="D17" s="196"/>
      <c r="E17" s="194"/>
      <c r="F17" s="194"/>
      <c r="G17" s="194"/>
      <c r="H17" s="194"/>
    </row>
    <row r="19" spans="1:8" x14ac:dyDescent="0.25">
      <c r="A19" s="197" t="s">
        <v>297</v>
      </c>
    </row>
    <row r="20" spans="1:8" x14ac:dyDescent="0.25">
      <c r="A20" s="201" t="s">
        <v>307</v>
      </c>
      <c r="C20" s="202" t="s">
        <v>298</v>
      </c>
      <c r="D20" s="203"/>
    </row>
    <row r="21" spans="1:8" x14ac:dyDescent="0.25">
      <c r="A21" s="201" t="s">
        <v>308</v>
      </c>
      <c r="C21" s="202" t="s">
        <v>299</v>
      </c>
      <c r="D21" s="203"/>
    </row>
    <row r="22" spans="1:8" x14ac:dyDescent="0.25">
      <c r="A22" s="201" t="s">
        <v>309</v>
      </c>
      <c r="C22" s="202" t="s">
        <v>300</v>
      </c>
      <c r="D22" s="203"/>
    </row>
    <row r="23" spans="1:8" ht="65.25" customHeight="1" x14ac:dyDescent="0.25">
      <c r="A23" s="201" t="s">
        <v>310</v>
      </c>
      <c r="C23" s="392" t="s">
        <v>330</v>
      </c>
      <c r="D23" s="392"/>
      <c r="E23" s="289"/>
    </row>
    <row r="24" spans="1:8" x14ac:dyDescent="0.25">
      <c r="A24" s="201" t="s">
        <v>311</v>
      </c>
      <c r="C24" s="202" t="s">
        <v>303</v>
      </c>
      <c r="D24" s="203"/>
    </row>
    <row r="25" spans="1:8" x14ac:dyDescent="0.25">
      <c r="A25" s="201" t="s">
        <v>312</v>
      </c>
      <c r="C25" s="202" t="s">
        <v>302</v>
      </c>
      <c r="D25" s="203"/>
    </row>
    <row r="26" spans="1:8" x14ac:dyDescent="0.25">
      <c r="A26" s="201" t="s">
        <v>313</v>
      </c>
      <c r="C26" s="202" t="s">
        <v>304</v>
      </c>
      <c r="D26" s="203"/>
    </row>
    <row r="27" spans="1:8" x14ac:dyDescent="0.25">
      <c r="A27" s="201" t="s">
        <v>314</v>
      </c>
      <c r="C27" s="202" t="s">
        <v>305</v>
      </c>
      <c r="D27" s="203"/>
    </row>
    <row r="28" spans="1:8" ht="29.25" customHeight="1" x14ac:dyDescent="0.25">
      <c r="A28" s="201" t="s">
        <v>331</v>
      </c>
      <c r="C28" s="392" t="s">
        <v>332</v>
      </c>
      <c r="D28" s="392"/>
    </row>
    <row r="29" spans="1:8" ht="39" customHeight="1" x14ac:dyDescent="0.25">
      <c r="A29" s="201" t="s">
        <v>315</v>
      </c>
      <c r="C29" s="393" t="s">
        <v>317</v>
      </c>
      <c r="D29" s="393"/>
      <c r="E29" s="289"/>
    </row>
    <row r="30" spans="1:8" ht="25.5" customHeight="1" x14ac:dyDescent="0.25">
      <c r="A30" s="201" t="s">
        <v>316</v>
      </c>
      <c r="C30" s="289" t="s">
        <v>306</v>
      </c>
      <c r="D30" s="289"/>
      <c r="E30" s="289"/>
    </row>
    <row r="31" spans="1:8" x14ac:dyDescent="0.25">
      <c r="A31" s="204"/>
      <c r="B31" s="313"/>
    </row>
  </sheetData>
  <mergeCells count="3">
    <mergeCell ref="C23:D23"/>
    <mergeCell ref="C29:D29"/>
    <mergeCell ref="C28:D28"/>
  </mergeCells>
  <dataValidations count="2">
    <dataValidation type="custom" allowBlank="1" showInputMessage="1" showErrorMessage="1" errorTitle="Wrong data input" error="Data entry is limited to positive values or zero._x000d__x000a_: symbol can be used for not available data." sqref="D15:D16 D10:D13 D4" xr:uid="{12D53EF2-1E6C-484C-A044-6F4A6429ADF6}">
      <formula1>OR(AND(ISNUMBER(D4),D4&gt;=0),D4=":")</formula1>
    </dataValidation>
    <dataValidation type="custom" allowBlank="1" showInputMessage="1" showErrorMessage="1" errorTitle="Wrong data input" error="Data entry is limited to numeric values._x000d__x000a_: symbol can be used for not available data." sqref="D14 D5:D9" xr:uid="{61954C11-9743-490A-8939-70D4EFF4744B}">
      <formula1>OR(ISNUMBER(D5),D5=":")</formula1>
    </dataValidation>
  </dataValidations>
  <pageMargins left="0.70866141732283472" right="0.70866141732283472" top="0.39370078740157483" bottom="0.3937007874015748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06107-B0BA-413E-B929-39D51AA2E80A}">
  <sheetPr>
    <tabColor theme="0"/>
    <outlinePr summaryBelow="0" summaryRight="0"/>
  </sheetPr>
  <dimension ref="A1:CL20"/>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387" customWidth="1"/>
    <col min="2" max="2" width="50.7109375" style="388" customWidth="1"/>
    <col min="3" max="47" width="14.85546875" style="389" customWidth="1"/>
    <col min="48" max="48" width="15.85546875" style="389" customWidth="1"/>
    <col min="49" max="78" width="14.85546875" style="389" customWidth="1"/>
    <col min="79" max="79" width="15.85546875" style="389" customWidth="1"/>
    <col min="80" max="86" width="14.85546875" style="389" customWidth="1"/>
    <col min="87" max="87" width="18.5703125" style="389" customWidth="1"/>
    <col min="88" max="89" width="14.85546875" style="389" customWidth="1"/>
    <col min="90" max="16384" width="11.42578125" style="2"/>
  </cols>
  <sheetData>
    <row r="1" spans="1:90" s="356" customFormat="1" ht="195" customHeight="1" x14ac:dyDescent="0.25">
      <c r="A1" s="353"/>
      <c r="B1" s="354"/>
      <c r="C1" s="224" t="s">
        <v>263</v>
      </c>
      <c r="D1" s="227" t="s">
        <v>3</v>
      </c>
      <c r="E1" s="228" t="s">
        <v>4</v>
      </c>
      <c r="F1" s="228" t="s">
        <v>5</v>
      </c>
      <c r="G1" s="228" t="s">
        <v>6</v>
      </c>
      <c r="H1" s="227" t="s">
        <v>7</v>
      </c>
      <c r="I1" s="227" t="s">
        <v>8</v>
      </c>
      <c r="J1" s="228" t="s">
        <v>9</v>
      </c>
      <c r="K1" s="228" t="s">
        <v>10</v>
      </c>
      <c r="L1" s="228" t="s">
        <v>11</v>
      </c>
      <c r="M1" s="228" t="s">
        <v>12</v>
      </c>
      <c r="N1" s="228" t="s">
        <v>13</v>
      </c>
      <c r="O1" s="228" t="s">
        <v>14</v>
      </c>
      <c r="P1" s="228" t="s">
        <v>15</v>
      </c>
      <c r="Q1" s="228" t="s">
        <v>16</v>
      </c>
      <c r="R1" s="228" t="s">
        <v>17</v>
      </c>
      <c r="S1" s="228" t="s">
        <v>18</v>
      </c>
      <c r="T1" s="228" t="s">
        <v>19</v>
      </c>
      <c r="U1" s="228" t="s">
        <v>20</v>
      </c>
      <c r="V1" s="228" t="s">
        <v>21</v>
      </c>
      <c r="W1" s="228" t="s">
        <v>22</v>
      </c>
      <c r="X1" s="228" t="s">
        <v>23</v>
      </c>
      <c r="Y1" s="228" t="s">
        <v>24</v>
      </c>
      <c r="Z1" s="228" t="s">
        <v>25</v>
      </c>
      <c r="AA1" s="228" t="s">
        <v>26</v>
      </c>
      <c r="AB1" s="228" t="s">
        <v>27</v>
      </c>
      <c r="AC1" s="227" t="s">
        <v>28</v>
      </c>
      <c r="AD1" s="227" t="s">
        <v>29</v>
      </c>
      <c r="AE1" s="228" t="s">
        <v>30</v>
      </c>
      <c r="AF1" s="228" t="s">
        <v>31</v>
      </c>
      <c r="AG1" s="227" t="s">
        <v>32</v>
      </c>
      <c r="AH1" s="227" t="s">
        <v>33</v>
      </c>
      <c r="AI1" s="228" t="s">
        <v>34</v>
      </c>
      <c r="AJ1" s="228" t="s">
        <v>35</v>
      </c>
      <c r="AK1" s="228" t="s">
        <v>36</v>
      </c>
      <c r="AL1" s="227" t="s">
        <v>37</v>
      </c>
      <c r="AM1" s="228" t="s">
        <v>38</v>
      </c>
      <c r="AN1" s="228" t="s">
        <v>39</v>
      </c>
      <c r="AO1" s="228" t="s">
        <v>40</v>
      </c>
      <c r="AP1" s="228" t="s">
        <v>41</v>
      </c>
      <c r="AQ1" s="228" t="s">
        <v>42</v>
      </c>
      <c r="AR1" s="227" t="s">
        <v>43</v>
      </c>
      <c r="AS1" s="227" t="s">
        <v>44</v>
      </c>
      <c r="AT1" s="228" t="s">
        <v>45</v>
      </c>
      <c r="AU1" s="228" t="s">
        <v>46</v>
      </c>
      <c r="AV1" s="228" t="s">
        <v>47</v>
      </c>
      <c r="AW1" s="228" t="s">
        <v>48</v>
      </c>
      <c r="AX1" s="227" t="s">
        <v>49</v>
      </c>
      <c r="AY1" s="228" t="s">
        <v>50</v>
      </c>
      <c r="AZ1" s="228" t="s">
        <v>51</v>
      </c>
      <c r="BA1" s="228" t="s">
        <v>52</v>
      </c>
      <c r="BB1" s="227" t="s">
        <v>53</v>
      </c>
      <c r="BC1" s="228"/>
      <c r="BD1" s="227" t="s">
        <v>54</v>
      </c>
      <c r="BE1" s="228" t="s">
        <v>55</v>
      </c>
      <c r="BF1" s="228" t="s">
        <v>56</v>
      </c>
      <c r="BG1" s="228" t="s">
        <v>57</v>
      </c>
      <c r="BH1" s="228" t="s">
        <v>58</v>
      </c>
      <c r="BI1" s="228" t="s">
        <v>59</v>
      </c>
      <c r="BJ1" s="227" t="s">
        <v>60</v>
      </c>
      <c r="BK1" s="228" t="s">
        <v>61</v>
      </c>
      <c r="BL1" s="228" t="s">
        <v>62</v>
      </c>
      <c r="BM1" s="228" t="s">
        <v>63</v>
      </c>
      <c r="BN1" s="228" t="s">
        <v>64</v>
      </c>
      <c r="BO1" s="227" t="s">
        <v>65</v>
      </c>
      <c r="BP1" s="227" t="s">
        <v>66</v>
      </c>
      <c r="BQ1" s="227" t="s">
        <v>67</v>
      </c>
      <c r="BR1" s="228" t="s">
        <v>68</v>
      </c>
      <c r="BS1" s="228" t="s">
        <v>69</v>
      </c>
      <c r="BT1" s="227" t="s">
        <v>70</v>
      </c>
      <c r="BU1" s="228" t="s">
        <v>71</v>
      </c>
      <c r="BV1" s="228" t="s">
        <v>72</v>
      </c>
      <c r="BW1" s="227" t="s">
        <v>73</v>
      </c>
      <c r="BX1" s="228" t="s">
        <v>74</v>
      </c>
      <c r="BY1" s="228" t="s">
        <v>75</v>
      </c>
      <c r="BZ1" s="228" t="s">
        <v>76</v>
      </c>
      <c r="CA1" s="227" t="s">
        <v>77</v>
      </c>
      <c r="CB1" s="227" t="s">
        <v>78</v>
      </c>
      <c r="CC1" s="227" t="s">
        <v>79</v>
      </c>
      <c r="CD1" s="228" t="s">
        <v>80</v>
      </c>
      <c r="CE1" s="228" t="s">
        <v>81</v>
      </c>
      <c r="CF1" s="244" t="s">
        <v>82</v>
      </c>
      <c r="CG1" s="349" t="s">
        <v>83</v>
      </c>
      <c r="CH1" s="114" t="s">
        <v>84</v>
      </c>
      <c r="CI1" s="349" t="s">
        <v>323</v>
      </c>
      <c r="CJ1" s="355" t="s">
        <v>85</v>
      </c>
      <c r="CK1" s="223" t="s">
        <v>86</v>
      </c>
    </row>
    <row r="2" spans="1:90" s="356" customFormat="1" ht="26.25" customHeight="1" x14ac:dyDescent="0.25">
      <c r="A2" s="357"/>
      <c r="B2" s="358"/>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0" t="s">
        <v>235</v>
      </c>
      <c r="CD2" s="341" t="s">
        <v>236</v>
      </c>
      <c r="CE2" s="341" t="s">
        <v>237</v>
      </c>
      <c r="CF2" s="341" t="s">
        <v>238</v>
      </c>
      <c r="CG2" s="344" t="s">
        <v>239</v>
      </c>
      <c r="CH2" s="345" t="s">
        <v>0</v>
      </c>
      <c r="CI2" s="344" t="s">
        <v>240</v>
      </c>
      <c r="CJ2" s="345" t="s">
        <v>241</v>
      </c>
      <c r="CK2" s="359" t="s">
        <v>242</v>
      </c>
    </row>
    <row r="3" spans="1:90" s="365" customFormat="1" ht="26.25" customHeight="1" x14ac:dyDescent="0.25">
      <c r="A3" s="360" t="s">
        <v>122</v>
      </c>
      <c r="B3" s="361" t="s">
        <v>352</v>
      </c>
      <c r="C3" s="362">
        <f>(Tableau_B1!C3+Tableau_B1!C11+Tableau_B1!C32)</f>
        <v>2526984.675146624</v>
      </c>
      <c r="D3" s="362">
        <f>(Tableau_B1!D3+Tableau_B1!D11+Tableau_B1!D32)</f>
        <v>38021.949574965132</v>
      </c>
      <c r="E3" s="362">
        <f>(Tableau_B1!E3+Tableau_B1!E11+Tableau_B1!E32)</f>
        <v>6555.547562793472</v>
      </c>
      <c r="F3" s="362">
        <f>(Tableau_B1!F3+Tableau_B1!F11+Tableau_B1!F32)</f>
        <v>31466.402012171664</v>
      </c>
      <c r="G3" s="362">
        <f>(Tableau_B1!G3+Tableau_B1!G11+Tableau_B1!G32)</f>
        <v>0</v>
      </c>
      <c r="H3" s="362">
        <f>(Tableau_B1!H3+Tableau_B1!H11+Tableau_B1!H32)</f>
        <v>307.24169084176373</v>
      </c>
      <c r="I3" s="362">
        <f>(Tableau_B1!I3+Tableau_B1!I11+Tableau_B1!I32)</f>
        <v>1715185.0345597742</v>
      </c>
      <c r="J3" s="362">
        <f>(Tableau_B1!J3+Tableau_B1!J11+Tableau_B1!J32)</f>
        <v>3073.8859755478434</v>
      </c>
      <c r="K3" s="362">
        <f>(Tableau_B1!K3+Tableau_B1!K11+Tableau_B1!K32)</f>
        <v>0</v>
      </c>
      <c r="L3" s="362">
        <f>(Tableau_B1!L3+Tableau_B1!L11+Tableau_B1!L32)</f>
        <v>860.12282404451491</v>
      </c>
      <c r="M3" s="362">
        <f>(Tableau_B1!M3+Tableau_B1!M11+Tableau_B1!M32)</f>
        <v>1235.0007211432742</v>
      </c>
      <c r="N3" s="362">
        <f>(Tableau_B1!N3+Tableau_B1!N11+Tableau_B1!N32)</f>
        <v>1199.3223120179316</v>
      </c>
      <c r="O3" s="362">
        <f>(Tableau_B1!O3+Tableau_B1!O11+Tableau_B1!O32)</f>
        <v>1633962.012829744</v>
      </c>
      <c r="P3" s="362">
        <f>(Tableau_B1!P3+Tableau_B1!P11+Tableau_B1!P32)</f>
        <v>6486.8419745807059</v>
      </c>
      <c r="Q3" s="362">
        <f>(Tableau_B1!Q3+Tableau_B1!Q11+Tableau_B1!Q32)</f>
        <v>42.098838791689019</v>
      </c>
      <c r="R3" s="362">
        <f>(Tableau_B1!R3+Tableau_B1!R11+Tableau_B1!R32)</f>
        <v>855.69008005538569</v>
      </c>
      <c r="S3" s="362">
        <f>(Tableau_B1!S3+Tableau_B1!S11+Tableau_B1!S32)</f>
        <v>27.27001059662032</v>
      </c>
      <c r="T3" s="362">
        <f>(Tableau_B1!T3+Tableau_B1!T11+Tableau_B1!T32)</f>
        <v>66677.458694513611</v>
      </c>
      <c r="U3" s="362">
        <f>(Tableau_B1!U3+Tableau_B1!U11+Tableau_B1!U32)</f>
        <v>0</v>
      </c>
      <c r="V3" s="362">
        <f>(Tableau_B1!V3+Tableau_B1!V11+Tableau_B1!V32)</f>
        <v>0</v>
      </c>
      <c r="W3" s="362">
        <f>(Tableau_B1!W3+Tableau_B1!W11+Tableau_B1!W32)</f>
        <v>0</v>
      </c>
      <c r="X3" s="362">
        <f>(Tableau_B1!X3+Tableau_B1!X11+Tableau_B1!X32)</f>
        <v>0</v>
      </c>
      <c r="Y3" s="362">
        <f>(Tableau_B1!Y3+Tableau_B1!Y11+Tableau_B1!Y32)</f>
        <v>0</v>
      </c>
      <c r="Z3" s="362">
        <f>(Tableau_B1!Z3+Tableau_B1!Z11+Tableau_B1!Z32)</f>
        <v>0</v>
      </c>
      <c r="AA3" s="362">
        <f>(Tableau_B1!AA3+Tableau_B1!AA11+Tableau_B1!AA32)</f>
        <v>765.33029873851876</v>
      </c>
      <c r="AB3" s="362">
        <f>(Tableau_B1!AB3+Tableau_B1!AB11+Tableau_B1!AB32)</f>
        <v>0</v>
      </c>
      <c r="AC3" s="362">
        <f>(Tableau_B1!AC3+Tableau_B1!AC11+Tableau_B1!AC32)</f>
        <v>758635.25268014614</v>
      </c>
      <c r="AD3" s="362">
        <f>(Tableau_B1!AD3+Tableau_B1!AD11+Tableau_B1!AD32)</f>
        <v>14708.443171640651</v>
      </c>
      <c r="AE3" s="362">
        <f>(Tableau_B1!AE3+Tableau_B1!AE11+Tableau_B1!AE32)</f>
        <v>0.44956616231914415</v>
      </c>
      <c r="AF3" s="362">
        <f>(Tableau_B1!AF3+Tableau_B1!AF11+Tableau_B1!AF32)</f>
        <v>14707.99360547833</v>
      </c>
      <c r="AG3" s="362">
        <f>(Tableau_B1!AG3+Tableau_B1!AG11+Tableau_B1!AG32)</f>
        <v>0</v>
      </c>
      <c r="AH3" s="362">
        <f>(Tableau_B1!AH3+Tableau_B1!AH11+Tableau_B1!AH32)</f>
        <v>9.6334605366662061</v>
      </c>
      <c r="AI3" s="362">
        <f>(Tableau_B1!AI3+Tableau_B1!AI11+Tableau_B1!AI32)</f>
        <v>0</v>
      </c>
      <c r="AJ3" s="362">
        <f>(Tableau_B1!AJ3+Tableau_B1!AJ11+Tableau_B1!AJ32)</f>
        <v>9.6334605366662061</v>
      </c>
      <c r="AK3" s="362">
        <f>(Tableau_B1!AK3+Tableau_B1!AK11+Tableau_B1!AK32)</f>
        <v>0</v>
      </c>
      <c r="AL3" s="362">
        <f>(Tableau_B1!AL3+Tableau_B1!AL11+Tableau_B1!AL32)</f>
        <v>0</v>
      </c>
      <c r="AM3" s="362">
        <f>(Tableau_B1!AM3+Tableau_B1!AM11+Tableau_B1!AM32)</f>
        <v>0</v>
      </c>
      <c r="AN3" s="362">
        <f>(Tableau_B1!AN3+Tableau_B1!AN11+Tableau_B1!AN32)</f>
        <v>0</v>
      </c>
      <c r="AO3" s="362">
        <f>(Tableau_B1!AO3+Tableau_B1!AO11+Tableau_B1!AO32)</f>
        <v>0</v>
      </c>
      <c r="AP3" s="362">
        <f>(Tableau_B1!AP3+Tableau_B1!AP11+Tableau_B1!AP32)</f>
        <v>0</v>
      </c>
      <c r="AQ3" s="362">
        <f>(Tableau_B1!AQ3+Tableau_B1!AQ11+Tableau_B1!AQ32)</f>
        <v>0</v>
      </c>
      <c r="AR3" s="362">
        <f>(Tableau_B1!AR3+Tableau_B1!AR11+Tableau_B1!AR32)</f>
        <v>1.3780079353839705</v>
      </c>
      <c r="AS3" s="362">
        <f>(Tableau_B1!AS3+Tableau_B1!AS11+Tableau_B1!AS32)</f>
        <v>0.94546723017004597</v>
      </c>
      <c r="AT3" s="362">
        <f>(Tableau_B1!AT3+Tableau_B1!AT11+Tableau_B1!AT32)</f>
        <v>0</v>
      </c>
      <c r="AU3" s="362">
        <f>(Tableau_B1!AU3+Tableau_B1!AU11+Tableau_B1!AU32)</f>
        <v>0.94546723017004597</v>
      </c>
      <c r="AV3" s="362">
        <f>(Tableau_B1!AV3+Tableau_B1!AV11+Tableau_B1!AV32)</f>
        <v>0</v>
      </c>
      <c r="AW3" s="362">
        <f>(Tableau_B1!AW3+Tableau_B1!AW11+Tableau_B1!AW32)</f>
        <v>0</v>
      </c>
      <c r="AX3" s="362">
        <f>(Tableau_B1!AX3+Tableau_B1!AX11+Tableau_B1!AX32)</f>
        <v>0</v>
      </c>
      <c r="AY3" s="362">
        <f>(Tableau_B1!AY3+Tableau_B1!AY11+Tableau_B1!AY32)</f>
        <v>0</v>
      </c>
      <c r="AZ3" s="362">
        <f>(Tableau_B1!AZ3+Tableau_B1!AZ11+Tableau_B1!AZ32)</f>
        <v>0</v>
      </c>
      <c r="BA3" s="362">
        <f>(Tableau_B1!BA3+Tableau_B1!BA11+Tableau_B1!BA32)</f>
        <v>0</v>
      </c>
      <c r="BB3" s="362">
        <f>(Tableau_B1!BB3+Tableau_B1!BB11+Tableau_B1!BB32)</f>
        <v>0</v>
      </c>
      <c r="BC3" s="362">
        <f>(Tableau_B1!BC3+Tableau_B1!BC11+Tableau_B1!BC32)</f>
        <v>0</v>
      </c>
      <c r="BD3" s="362">
        <f>(Tableau_B1!BD3+Tableau_B1!BD11+Tableau_B1!BD32)</f>
        <v>0</v>
      </c>
      <c r="BE3" s="362">
        <f>(Tableau_B1!BE3+Tableau_B1!BE11+Tableau_B1!BE32)</f>
        <v>0</v>
      </c>
      <c r="BF3" s="362">
        <f>(Tableau_B1!BF3+Tableau_B1!BF11+Tableau_B1!BF32)</f>
        <v>0</v>
      </c>
      <c r="BG3" s="362">
        <f>(Tableau_B1!BG3+Tableau_B1!BG11+Tableau_B1!BG32)</f>
        <v>0</v>
      </c>
      <c r="BH3" s="362">
        <f>(Tableau_B1!BH3+Tableau_B1!BH11+Tableau_B1!BH32)</f>
        <v>0</v>
      </c>
      <c r="BI3" s="362">
        <f>(Tableau_B1!BI3+Tableau_B1!BI11+Tableau_B1!BI32)</f>
        <v>0</v>
      </c>
      <c r="BJ3" s="362">
        <f>(Tableau_B1!BJ3+Tableau_B1!BJ11+Tableau_B1!BJ32)</f>
        <v>0</v>
      </c>
      <c r="BK3" s="362">
        <f>(Tableau_B1!BK3+Tableau_B1!BK11+Tableau_B1!BK32)</f>
        <v>0</v>
      </c>
      <c r="BL3" s="362">
        <f>(Tableau_B1!BL3+Tableau_B1!BL11+Tableau_B1!BL32)</f>
        <v>0</v>
      </c>
      <c r="BM3" s="362">
        <f>(Tableau_B1!BM3+Tableau_B1!BM11+Tableau_B1!BM32)</f>
        <v>0</v>
      </c>
      <c r="BN3" s="362">
        <f>(Tableau_B1!BN3+Tableau_B1!BN11+Tableau_B1!BN32)</f>
        <v>0</v>
      </c>
      <c r="BO3" s="362">
        <f>(Tableau_B1!BO3+Tableau_B1!BO11+Tableau_B1!BO32)</f>
        <v>52.179329412236697</v>
      </c>
      <c r="BP3" s="362">
        <f>(Tableau_B1!BP3+Tableau_B1!BP11+Tableau_B1!BP32)</f>
        <v>2.2145305319130366</v>
      </c>
      <c r="BQ3" s="362">
        <f>(Tableau_B1!BQ3+Tableau_B1!BQ11+Tableau_B1!BQ32)</f>
        <v>44.75979729827678</v>
      </c>
      <c r="BR3" s="362">
        <f>(Tableau_B1!BR3+Tableau_B1!BR11+Tableau_B1!BR32)</f>
        <v>44.75979729827678</v>
      </c>
      <c r="BS3" s="362">
        <f>(Tableau_B1!BS3+Tableau_B1!BS11+Tableau_B1!BS32)</f>
        <v>0</v>
      </c>
      <c r="BT3" s="362">
        <f>(Tableau_B1!BT3+Tableau_B1!BT11+Tableau_B1!BT32)</f>
        <v>4.2692362815888343</v>
      </c>
      <c r="BU3" s="362">
        <f>(Tableau_B1!BU3+Tableau_B1!BU11+Tableau_B1!BU32)</f>
        <v>2.0678119098604637</v>
      </c>
      <c r="BV3" s="362">
        <f>(Tableau_B1!BV3+Tableau_B1!BV11+Tableau_B1!BV32)</f>
        <v>2.2014243717283706</v>
      </c>
      <c r="BW3" s="362">
        <f>(Tableau_B1!BW3+Tableau_B1!BW11+Tableau_B1!BW32)</f>
        <v>8.915737776340741</v>
      </c>
      <c r="BX3" s="362">
        <f>(Tableau_B1!BX3+Tableau_B1!BX11+Tableau_B1!BX32)</f>
        <v>1.2935517047870524</v>
      </c>
      <c r="BY3" s="362">
        <f>(Tableau_B1!BY3+Tableau_B1!BY11+Tableau_B1!BY32)</f>
        <v>0</v>
      </c>
      <c r="BZ3" s="362">
        <f>(Tableau_B1!BZ3+Tableau_B1!BZ11+Tableau_B1!BZ32)</f>
        <v>7.6221860715536884</v>
      </c>
      <c r="CA3" s="362">
        <f>(Tableau_B1!CA3+Tableau_B1!CA11+Tableau_B1!CA32)</f>
        <v>2.4579022537182742</v>
      </c>
      <c r="CB3" s="362">
        <f>(Tableau_B1!CB3+Tableau_B1!CB11+Tableau_B1!CB32)</f>
        <v>0</v>
      </c>
      <c r="CC3" s="362">
        <f>(Tableau_B1!CC3+Tableau_B1!CC11+Tableau_B1!CC32)</f>
        <v>0</v>
      </c>
      <c r="CD3" s="362">
        <f>(Tableau_B1!CD3+Tableau_B1!CD11+Tableau_B1!CD32)</f>
        <v>0</v>
      </c>
      <c r="CE3" s="362">
        <f>(Tableau_B1!CE3+Tableau_B1!CE11+Tableau_B1!CE32)</f>
        <v>0</v>
      </c>
      <c r="CF3" s="362">
        <f>(Tableau_B1!CF3+Tableau_B1!CF11+Tableau_B1!CF32)</f>
        <v>0</v>
      </c>
      <c r="CG3" s="362">
        <f>(Tableau_B1!CG3+Tableau_B1!CG11+Tableau_B1!CG32)</f>
        <v>0</v>
      </c>
      <c r="CH3" s="363"/>
      <c r="CI3" s="364"/>
      <c r="CJ3" s="364"/>
      <c r="CK3" s="362"/>
    </row>
    <row r="4" spans="1:90" s="371" customFormat="1" ht="26.25" customHeight="1" x14ac:dyDescent="0.25">
      <c r="A4" s="366" t="s">
        <v>123</v>
      </c>
      <c r="B4" s="367" t="s">
        <v>353</v>
      </c>
      <c r="C4" s="368">
        <f>Tableau_A!C11+Tableau_A!C36</f>
        <v>2367534.597033076</v>
      </c>
      <c r="D4" s="368">
        <f>Tableau_A!D11+Tableau_A!D36</f>
        <v>37803.688682973894</v>
      </c>
      <c r="E4" s="368">
        <f>Tableau_A!E11+Tableau_A!E36</f>
        <v>6246.821386490752</v>
      </c>
      <c r="F4" s="368">
        <f>Tableau_A!F11+Tableau_A!F36</f>
        <v>31466.402012171664</v>
      </c>
      <c r="G4" s="368">
        <f>Tableau_A!G11+Tableau_A!G36</f>
        <v>90.465284311483273</v>
      </c>
      <c r="H4" s="368">
        <f>Tableau_A!H11+Tableau_A!H36</f>
        <v>179.29225246472214</v>
      </c>
      <c r="I4" s="368">
        <f>Tableau_A!I11+Tableau_A!I36</f>
        <v>1999183.4919135198</v>
      </c>
      <c r="J4" s="368">
        <f>Tableau_A!J11+Tableau_A!J36</f>
        <v>9013.1753830427551</v>
      </c>
      <c r="K4" s="368">
        <f>Tableau_A!K11+Tableau_A!K36</f>
        <v>140.66872680040262</v>
      </c>
      <c r="L4" s="368">
        <f>Tableau_A!L11+Tableau_A!L36</f>
        <v>829.01557692121639</v>
      </c>
      <c r="M4" s="368">
        <f>Tableau_A!M11+Tableau_A!M36</f>
        <v>3748.9992761920576</v>
      </c>
      <c r="N4" s="368">
        <f>Tableau_A!N11+Tableau_A!N36</f>
        <v>3091.7905314986929</v>
      </c>
      <c r="O4" s="368">
        <f>Tableau_A!O11+Tableau_A!O36</f>
        <v>1621517.0949351927</v>
      </c>
      <c r="P4" s="368">
        <f>Tableau_A!P11+Tableau_A!P36</f>
        <v>269813.41086045571</v>
      </c>
      <c r="Q4" s="368">
        <f>Tableau_A!Q11+Tableau_A!Q36</f>
        <v>37.395662940236129</v>
      </c>
      <c r="R4" s="368">
        <f>Tableau_A!R11+Tableau_A!R36</f>
        <v>824.7431477834657</v>
      </c>
      <c r="S4" s="368">
        <f>Tableau_A!S11+Tableau_A!S36</f>
        <v>3919.3655366871067</v>
      </c>
      <c r="T4" s="368">
        <f>Tableau_A!T11+Tableau_A!T36</f>
        <v>84218.283348077428</v>
      </c>
      <c r="U4" s="368">
        <f>Tableau_A!U11+Tableau_A!U36</f>
        <v>1.7185303198671857</v>
      </c>
      <c r="V4" s="368">
        <f>Tableau_A!V11+Tableau_A!V36</f>
        <v>3.2979351585976924E-2</v>
      </c>
      <c r="W4" s="368">
        <f>Tableau_A!W11+Tableau_A!W36</f>
        <v>6.2992934144437948E-2</v>
      </c>
      <c r="X4" s="368">
        <f>Tableau_A!X11+Tableau_A!X36</f>
        <v>1.1910432715552208</v>
      </c>
      <c r="Y4" s="368">
        <f>Tableau_A!Y11+Tableau_A!Y36</f>
        <v>1.5967337846210807</v>
      </c>
      <c r="Z4" s="368">
        <f>Tableau_A!Z11+Tableau_A!Z36</f>
        <v>2.862930636311706</v>
      </c>
      <c r="AA4" s="368">
        <f>Tableau_A!AA11+Tableau_A!AA36</f>
        <v>2021.0690966119491</v>
      </c>
      <c r="AB4" s="368">
        <f>Tableau_A!AB11+Tableau_A!AB36</f>
        <v>1.0146210181062785</v>
      </c>
      <c r="AC4" s="368">
        <f>Tableau_A!AC11+Tableau_A!AC36</f>
        <v>317857.44696637138</v>
      </c>
      <c r="AD4" s="368">
        <f>Tableau_A!AD11+Tableau_A!AD36</f>
        <v>7580.918146144526</v>
      </c>
      <c r="AE4" s="368">
        <f>Tableau_A!AE11+Tableau_A!AE36</f>
        <v>0.24144712180648775</v>
      </c>
      <c r="AF4" s="368">
        <f>Tableau_A!AF11+Tableau_A!AF36</f>
        <v>7580.6766990227206</v>
      </c>
      <c r="AG4" s="368">
        <f>Tableau_A!AG11+Tableau_A!AG36</f>
        <v>3735.5526514538556</v>
      </c>
      <c r="AH4" s="368">
        <f>Tableau_A!AH11+Tableau_A!AH36</f>
        <v>837.89711955378277</v>
      </c>
      <c r="AI4" s="368">
        <f>Tableau_A!AI11+Tableau_A!AI36</f>
        <v>759.3120412051212</v>
      </c>
      <c r="AJ4" s="368">
        <f>Tableau_A!AJ11+Tableau_A!AJ36</f>
        <v>78.585078348661554</v>
      </c>
      <c r="AK4" s="368">
        <f>Tableau_A!AK11+Tableau_A!AK36</f>
        <v>0</v>
      </c>
      <c r="AL4" s="368">
        <f>Tableau_A!AL11+Tableau_A!AL36</f>
        <v>0</v>
      </c>
      <c r="AM4" s="368">
        <f>Tableau_A!AM11+Tableau_A!AM36</f>
        <v>0</v>
      </c>
      <c r="AN4" s="368">
        <f>Tableau_A!AN11+Tableau_A!AN36</f>
        <v>0</v>
      </c>
      <c r="AO4" s="368">
        <f>Tableau_A!AO11+Tableau_A!AO36</f>
        <v>0</v>
      </c>
      <c r="AP4" s="368">
        <f>Tableau_A!AP11+Tableau_A!AP36</f>
        <v>0</v>
      </c>
      <c r="AQ4" s="368">
        <f>Tableau_A!AQ11+Tableau_A!AQ36</f>
        <v>0</v>
      </c>
      <c r="AR4" s="368">
        <f>Tableau_A!AR11+Tableau_A!AR36</f>
        <v>1.234989825882955</v>
      </c>
      <c r="AS4" s="368">
        <f>Tableau_A!AS11+Tableau_A!AS36</f>
        <v>111.0872761061987</v>
      </c>
      <c r="AT4" s="368">
        <f>Tableau_A!AT11+Tableau_A!AT36</f>
        <v>1.2095853332432822</v>
      </c>
      <c r="AU4" s="368">
        <f>Tableau_A!AU11+Tableau_A!AU36</f>
        <v>0.50777918940628564</v>
      </c>
      <c r="AV4" s="368">
        <f>Tableau_A!AV11+Tableau_A!AV36</f>
        <v>0</v>
      </c>
      <c r="AW4" s="368">
        <f>Tableau_A!AW11+Tableau_A!AW36</f>
        <v>109.36991158354913</v>
      </c>
      <c r="AX4" s="368">
        <f>Tableau_A!AX11+Tableau_A!AX36</f>
        <v>0</v>
      </c>
      <c r="AY4" s="368">
        <f>Tableau_A!AY11+Tableau_A!AY36</f>
        <v>0</v>
      </c>
      <c r="AZ4" s="368">
        <f>Tableau_A!AZ11+Tableau_A!AZ36</f>
        <v>0</v>
      </c>
      <c r="BA4" s="368">
        <f>Tableau_A!BA11+Tableau_A!BA36</f>
        <v>0</v>
      </c>
      <c r="BB4" s="368">
        <f>Tableau_A!BB11+Tableau_A!BB36</f>
        <v>41.106355490912343</v>
      </c>
      <c r="BC4" s="368">
        <f>Tableau_A!BC11+Tableau_A!BC36</f>
        <v>0</v>
      </c>
      <c r="BD4" s="368">
        <f>Tableau_A!BD11+Tableau_A!BD36</f>
        <v>66.063596838805054</v>
      </c>
      <c r="BE4" s="368">
        <f>Tableau_A!BE11+Tableau_A!BE36</f>
        <v>48.826296041189522</v>
      </c>
      <c r="BF4" s="368">
        <f>Tableau_A!BF11+Tableau_A!BF36</f>
        <v>1.7417114480046711</v>
      </c>
      <c r="BG4" s="368">
        <f>Tableau_A!BG11+Tableau_A!BG36</f>
        <v>15.49558934961086</v>
      </c>
      <c r="BH4" s="368">
        <f>Tableau_A!BH11+Tableau_A!BH36</f>
        <v>0</v>
      </c>
      <c r="BI4" s="368">
        <f>Tableau_A!BI11+Tableau_A!BI36</f>
        <v>0</v>
      </c>
      <c r="BJ4" s="368">
        <f>Tableau_A!BJ11+Tableau_A!BJ36</f>
        <v>44.303587334552788</v>
      </c>
      <c r="BK4" s="368">
        <f>Tableau_A!BK11+Tableau_A!BK36</f>
        <v>8.0453724403549618</v>
      </c>
      <c r="BL4" s="368">
        <f>Tableau_A!BL11+Tableau_A!BL36</f>
        <v>0</v>
      </c>
      <c r="BM4" s="368">
        <f>Tableau_A!BM11+Tableau_A!BM36</f>
        <v>0</v>
      </c>
      <c r="BN4" s="368">
        <f>Tableau_A!BN11+Tableau_A!BN36</f>
        <v>36.258214894197828</v>
      </c>
      <c r="BO4" s="368">
        <f>Tableau_A!BO11+Tableau_A!BO36</f>
        <v>42.013179152423824</v>
      </c>
      <c r="BP4" s="368">
        <f>Tableau_A!BP11+Tableau_A!BP36</f>
        <v>1.9846929802024003</v>
      </c>
      <c r="BQ4" s="368">
        <f>Tableau_A!BQ11+Tableau_A!BQ36</f>
        <v>40.114351196789357</v>
      </c>
      <c r="BR4" s="368">
        <f>Tableau_A!BR11+Tableau_A!BR36</f>
        <v>40.114351196789357</v>
      </c>
      <c r="BS4" s="368">
        <f>Tableau_A!BS11+Tableau_A!BS36</f>
        <v>0</v>
      </c>
      <c r="BT4" s="368">
        <f>Tableau_A!BT11+Tableau_A!BT36</f>
        <v>2.2928656533756238</v>
      </c>
      <c r="BU4" s="368">
        <f>Tableau_A!BU11+Tableau_A!BU36</f>
        <v>1.1105534088630069</v>
      </c>
      <c r="BV4" s="368">
        <f>Tableau_A!BV11+Tableau_A!BV36</f>
        <v>1.1823122445126166</v>
      </c>
      <c r="BW4" s="368">
        <f>Tableau_A!BW11+Tableau_A!BW36</f>
        <v>4.7883479792473205</v>
      </c>
      <c r="BX4" s="368">
        <f>Tableau_A!BX11+Tableau_A!BX36</f>
        <v>0.69472385203002052</v>
      </c>
      <c r="BY4" s="368">
        <f>Tableau_A!BY11+Tableau_A!BY36</f>
        <v>0</v>
      </c>
      <c r="BZ4" s="368">
        <f>Tableau_A!BZ11+Tableau_A!BZ36</f>
        <v>4.0936241272173</v>
      </c>
      <c r="CA4" s="368">
        <f>Tableau_A!CA11+Tableau_A!CA36</f>
        <v>1.3200580350188098</v>
      </c>
      <c r="CB4" s="368">
        <f>Tableau_A!CB11+Tableau_A!CB36</f>
        <v>0</v>
      </c>
      <c r="CC4" s="368">
        <f>Tableau_A!CC11+Tableau_A!CC36</f>
        <v>0</v>
      </c>
      <c r="CD4" s="368">
        <f>Tableau_A!CD11+Tableau_A!CD36</f>
        <v>0</v>
      </c>
      <c r="CE4" s="368">
        <f>Tableau_A!CE11+Tableau_A!CE36</f>
        <v>0</v>
      </c>
      <c r="CF4" s="368">
        <f>Tableau_A!CF11+Tableau_A!CF36</f>
        <v>0</v>
      </c>
      <c r="CG4" s="368">
        <f>Tableau_A!CG11+Tableau_A!CG36</f>
        <v>0</v>
      </c>
      <c r="CH4" s="369"/>
      <c r="CI4" s="370"/>
      <c r="CJ4" s="370"/>
      <c r="CK4" s="369"/>
    </row>
    <row r="5" spans="1:90" s="371" customFormat="1" ht="26.25" customHeight="1" x14ac:dyDescent="0.25">
      <c r="A5" s="372" t="s">
        <v>124</v>
      </c>
      <c r="B5" s="367" t="s">
        <v>351</v>
      </c>
      <c r="C5" s="368">
        <f>Tableau_B2!C11+Tableau_B2!C33+Tableau_B2!C34</f>
        <v>1543276.3170310601</v>
      </c>
      <c r="D5" s="368">
        <f>Tableau_B2!D11+Tableau_B2!D33+Tableau_B2!D34</f>
        <v>31024.463636400265</v>
      </c>
      <c r="E5" s="368">
        <f>Tableau_B2!E11+Tableau_B2!E33+Tableau_B2!E34</f>
        <v>24124.152171012567</v>
      </c>
      <c r="F5" s="368">
        <f>Tableau_B2!F11+Tableau_B2!F33+Tableau_B2!F34</f>
        <v>3992.2541129977294</v>
      </c>
      <c r="G5" s="368">
        <f>Tableau_B2!G11+Tableau_B2!G33+Tableau_B2!G34</f>
        <v>2908.0573523899661</v>
      </c>
      <c r="H5" s="368">
        <f>Tableau_B2!H11+Tableau_B2!H33+Tableau_B2!H34</f>
        <v>12012.92648269498</v>
      </c>
      <c r="I5" s="368">
        <f>Tableau_B2!I11+Tableau_B2!I33+Tableau_B2!I34</f>
        <v>974751.39655127923</v>
      </c>
      <c r="J5" s="368">
        <f>Tableau_B2!J11+Tableau_B2!J33+Tableau_B2!J34</f>
        <v>56837.992409288221</v>
      </c>
      <c r="K5" s="368">
        <f>Tableau_B2!K11+Tableau_B2!K33+Tableau_B2!K34</f>
        <v>9897.6805958514342</v>
      </c>
      <c r="L5" s="368">
        <f>Tableau_B2!L11+Tableau_B2!L33+Tableau_B2!L34</f>
        <v>2422.4360818044224</v>
      </c>
      <c r="M5" s="368">
        <f>Tableau_B2!M11+Tableau_B2!M33+Tableau_B2!M34</f>
        <v>18348.671707325673</v>
      </c>
      <c r="N5" s="368">
        <f>Tableau_B2!N11+Tableau_B2!N33+Tableau_B2!N34</f>
        <v>10660.648725771269</v>
      </c>
      <c r="O5" s="368">
        <f>Tableau_B2!O11+Tableau_B2!O33+Tableau_B2!O34</f>
        <v>87545.591484367775</v>
      </c>
      <c r="P5" s="368">
        <f>Tableau_B2!P11+Tableau_B2!P33+Tableau_B2!P34</f>
        <v>464161.83135921328</v>
      </c>
      <c r="Q5" s="368">
        <f>Tableau_B2!Q11+Tableau_B2!Q33+Tableau_B2!Q34</f>
        <v>7258.6740699290058</v>
      </c>
      <c r="R5" s="368">
        <f>Tableau_B2!R11+Tableau_B2!R33+Tableau_B2!R34</f>
        <v>3949.7895302966208</v>
      </c>
      <c r="S5" s="368">
        <f>Tableau_B2!S11+Tableau_B2!S33+Tableau_B2!S34</f>
        <v>79496.048650192766</v>
      </c>
      <c r="T5" s="368">
        <f>Tableau_B2!T11+Tableau_B2!T33+Tableau_B2!T34</f>
        <v>202046.0359446801</v>
      </c>
      <c r="U5" s="368">
        <f>Tableau_B2!U11+Tableau_B2!U33+Tableau_B2!U34</f>
        <v>7867.2685203559422</v>
      </c>
      <c r="V5" s="368">
        <f>Tableau_B2!V11+Tableau_B2!V33+Tableau_B2!V34</f>
        <v>2686.5089504851999</v>
      </c>
      <c r="W5" s="368">
        <f>Tableau_B2!W11+Tableau_B2!W33+Tableau_B2!W34</f>
        <v>2513.2413067561301</v>
      </c>
      <c r="X5" s="368">
        <f>Tableau_B2!X11+Tableau_B2!X33+Tableau_B2!X34</f>
        <v>6020.3706918026437</v>
      </c>
      <c r="Y5" s="368">
        <f>Tableau_B2!Y11+Tableau_B2!Y33+Tableau_B2!Y34</f>
        <v>5072.5644465329906</v>
      </c>
      <c r="Z5" s="368">
        <f>Tableau_B2!Z11+Tableau_B2!Z33+Tableau_B2!Z34</f>
        <v>1082.1134318953577</v>
      </c>
      <c r="AA5" s="368">
        <f>Tableau_B2!AA11+Tableau_B2!AA33+Tableau_B2!AA34</f>
        <v>5511.9789728555115</v>
      </c>
      <c r="AB5" s="368">
        <f>Tableau_B2!AB11+Tableau_B2!AB33+Tableau_B2!AB34</f>
        <v>1371.9496718748267</v>
      </c>
      <c r="AC5" s="368">
        <f>Tableau_B2!AC11+Tableau_B2!AC33+Tableau_B2!AC34</f>
        <v>26580.655075147235</v>
      </c>
      <c r="AD5" s="368">
        <f>Tableau_B2!AD11+Tableau_B2!AD33+Tableau_B2!AD34</f>
        <v>10444.112493271279</v>
      </c>
      <c r="AE5" s="368">
        <f>Tableau_B2!AE11+Tableau_B2!AE33+Tableau_B2!AE34</f>
        <v>1928.9328895673887</v>
      </c>
      <c r="AF5" s="368">
        <f>Tableau_B2!AF11+Tableau_B2!AF33+Tableau_B2!AF34</f>
        <v>8515.1796037038912</v>
      </c>
      <c r="AG5" s="368">
        <f>Tableau_B2!AG11+Tableau_B2!AG33+Tableau_B2!AG34</f>
        <v>56271.636704467062</v>
      </c>
      <c r="AH5" s="368">
        <f>Tableau_B2!AH11+Tableau_B2!AH33+Tableau_B2!AH34</f>
        <v>64950.429881272765</v>
      </c>
      <c r="AI5" s="368">
        <f>Tableau_B2!AI11+Tableau_B2!AI33+Tableau_B2!AI34</f>
        <v>10277.926629407932</v>
      </c>
      <c r="AJ5" s="368">
        <f>Tableau_B2!AJ11+Tableau_B2!AJ33+Tableau_B2!AJ34</f>
        <v>31135.111681566323</v>
      </c>
      <c r="AK5" s="368">
        <f>Tableau_B2!AK11+Tableau_B2!AK33+Tableau_B2!AK34</f>
        <v>23537.391570298489</v>
      </c>
      <c r="AL5" s="368">
        <f>Tableau_B2!AL11+Tableau_B2!AL33+Tableau_B2!AL34</f>
        <v>209916.82328462022</v>
      </c>
      <c r="AM5" s="368">
        <f>Tableau_B2!AM11+Tableau_B2!AM33+Tableau_B2!AM34</f>
        <v>91772.249285779442</v>
      </c>
      <c r="AN5" s="368">
        <f>Tableau_B2!AN11+Tableau_B2!AN33+Tableau_B2!AN34</f>
        <v>41952.157116753137</v>
      </c>
      <c r="AO5" s="368">
        <f>Tableau_B2!AO11+Tableau_B2!AO33+Tableau_B2!AO34</f>
        <v>53610.489312072539</v>
      </c>
      <c r="AP5" s="368">
        <f>Tableau_B2!AP11+Tableau_B2!AP33+Tableau_B2!AP34</f>
        <v>19018.878455427825</v>
      </c>
      <c r="AQ5" s="368">
        <f>Tableau_B2!AQ11+Tableau_B2!AQ33+Tableau_B2!AQ34</f>
        <v>3563.0491145873243</v>
      </c>
      <c r="AR5" s="368">
        <f>Tableau_B2!AR11+Tableau_B2!AR33+Tableau_B2!AR34</f>
        <v>14484.782593528578</v>
      </c>
      <c r="AS5" s="368">
        <f>Tableau_B2!AS11+Tableau_B2!AS33+Tableau_B2!AS34</f>
        <v>7790.7626453609591</v>
      </c>
      <c r="AT5" s="368">
        <f>Tableau_B2!AT11+Tableau_B2!AT33+Tableau_B2!AT34</f>
        <v>2579.8785141412209</v>
      </c>
      <c r="AU5" s="368">
        <f>Tableau_B2!AU11+Tableau_B2!AU33+Tableau_B2!AU34</f>
        <v>1234.3029040566007</v>
      </c>
      <c r="AV5" s="368">
        <f>Tableau_B2!AV11+Tableau_B2!AV33+Tableau_B2!AV34</f>
        <v>1533.4355695969075</v>
      </c>
      <c r="AW5" s="368">
        <f>Tableau_B2!AW11+Tableau_B2!AW33+Tableau_B2!AW34</f>
        <v>2443.1456575662291</v>
      </c>
      <c r="AX5" s="368">
        <f>Tableau_B2!AX11+Tableau_B2!AX33+Tableau_B2!AX34</f>
        <v>6199.1214245718438</v>
      </c>
      <c r="AY5" s="368">
        <f>Tableau_B2!AY11+Tableau_B2!AY33+Tableau_B2!AY34</f>
        <v>3034.6586465342048</v>
      </c>
      <c r="AZ5" s="368">
        <f>Tableau_B2!AZ11+Tableau_B2!AZ33+Tableau_B2!AZ34</f>
        <v>1340.9593301032503</v>
      </c>
      <c r="BA5" s="368">
        <f>Tableau_B2!BA11+Tableau_B2!BA33+Tableau_B2!BA34</f>
        <v>1823.5034479343888</v>
      </c>
      <c r="BB5" s="368">
        <f>Tableau_B2!BB11+Tableau_B2!BB33+Tableau_B2!BB34</f>
        <v>2339.4689270535628</v>
      </c>
      <c r="BC5" s="368">
        <f>Tableau_B2!BC11+Tableau_B2!BC33+Tableau_B2!BC34</f>
        <v>0</v>
      </c>
      <c r="BD5" s="368">
        <f>Tableau_B2!BD11+Tableau_B2!BD33+Tableau_B2!BD34</f>
        <v>21475.499688465748</v>
      </c>
      <c r="BE5" s="368">
        <f>Tableau_B2!BE11+Tableau_B2!BE33+Tableau_B2!BE34</f>
        <v>14889.537712508405</v>
      </c>
      <c r="BF5" s="368">
        <f>Tableau_B2!BF11+Tableau_B2!BF33+Tableau_B2!BF34</f>
        <v>2541.3804924411434</v>
      </c>
      <c r="BG5" s="368">
        <f>Tableau_B2!BG11+Tableau_B2!BG33+Tableau_B2!BG34</f>
        <v>2330.5907535659917</v>
      </c>
      <c r="BH5" s="368">
        <f>Tableau_B2!BH11+Tableau_B2!BH33+Tableau_B2!BH34</f>
        <v>925.26222918777762</v>
      </c>
      <c r="BI5" s="368">
        <f>Tableau_B2!BI11+Tableau_B2!BI33+Tableau_B2!BI34</f>
        <v>788.72850076243162</v>
      </c>
      <c r="BJ5" s="368">
        <f>Tableau_B2!BJ11+Tableau_B2!BJ33+Tableau_B2!BJ34</f>
        <v>17123.572726906645</v>
      </c>
      <c r="BK5" s="368">
        <f>Tableau_B2!BK11+Tableau_B2!BK33+Tableau_B2!BK34</f>
        <v>6536.9237229189275</v>
      </c>
      <c r="BL5" s="368">
        <f>Tableau_B2!BL11+Tableau_B2!BL33+Tableau_B2!BL34</f>
        <v>4781.1233717711139</v>
      </c>
      <c r="BM5" s="368">
        <f>Tableau_B2!BM11+Tableau_B2!BM33+Tableau_B2!BM34</f>
        <v>780.2440715646095</v>
      </c>
      <c r="BN5" s="368">
        <f>Tableau_B2!BN11+Tableau_B2!BN33+Tableau_B2!BN34</f>
        <v>5025.2815606519889</v>
      </c>
      <c r="BO5" s="368">
        <f>Tableau_B2!BO11+Tableau_B2!BO33+Tableau_B2!BO34</f>
        <v>33131.658450482326</v>
      </c>
      <c r="BP5" s="368">
        <f>Tableau_B2!BP11+Tableau_B2!BP33+Tableau_B2!BP34</f>
        <v>19263.202958526948</v>
      </c>
      <c r="BQ5" s="368">
        <f>Tableau_B2!BQ11+Tableau_B2!BQ33+Tableau_B2!BQ34</f>
        <v>20516.131518316404</v>
      </c>
      <c r="BR5" s="368">
        <f>Tableau_B2!BR11+Tableau_B2!BR33+Tableau_B2!BR34</f>
        <v>13154.11093654658</v>
      </c>
      <c r="BS5" s="368">
        <f>Tableau_B2!BS11+Tableau_B2!BS33+Tableau_B2!BS34</f>
        <v>7362.0205817698197</v>
      </c>
      <c r="BT5" s="368">
        <f>Tableau_B2!BT11+Tableau_B2!BT33+Tableau_B2!BT34</f>
        <v>6145.3458485121546</v>
      </c>
      <c r="BU5" s="368">
        <f>Tableau_B2!BU11+Tableau_B2!BU33+Tableau_B2!BU34</f>
        <v>3289.6795816499648</v>
      </c>
      <c r="BV5" s="368">
        <f>Tableau_B2!BV11+Tableau_B2!BV33+Tableau_B2!BV34</f>
        <v>2855.6662668621898</v>
      </c>
      <c r="BW5" s="368">
        <f>Tableau_B2!BW11+Tableau_B2!BW33+Tableau_B2!BW34</f>
        <v>7939.6375945516256</v>
      </c>
      <c r="BX5" s="368">
        <f>Tableau_B2!BX11+Tableau_B2!BX33+Tableau_B2!BX34</f>
        <v>1788.8168678077225</v>
      </c>
      <c r="BY5" s="368">
        <f>Tableau_B2!BY11+Tableau_B2!BY33+Tableau_B2!BY34</f>
        <v>1388.147642964419</v>
      </c>
      <c r="BZ5" s="368">
        <f>Tableau_B2!BZ11+Tableau_B2!BZ33+Tableau_B2!BZ34</f>
        <v>4762.6730837794839</v>
      </c>
      <c r="CA5" s="368">
        <f>Tableau_B2!CA11+Tableau_B2!CA33+Tableau_B2!CA34</f>
        <v>914.68854563011837</v>
      </c>
      <c r="CB5" s="368">
        <f>Tableau_B2!CB11+Tableau_B2!CB33+Tableau_B2!CB34</f>
        <v>0</v>
      </c>
      <c r="CC5" s="368">
        <f>Tableau_B2!CC11+Tableau_B2!CC33+Tableau_B2!CC34</f>
        <v>508815.7149589436</v>
      </c>
      <c r="CD5" s="368">
        <f>Tableau_B2!CD11+Tableau_B2!CD33+Tableau_B2!CD34</f>
        <v>268006.24263245059</v>
      </c>
      <c r="CE5" s="368">
        <f>Tableau_B2!CE11+Tableau_B2!CE33+Tableau_B2!CE34</f>
        <v>122309.05123965151</v>
      </c>
      <c r="CF5" s="368">
        <f>Tableau_B2!CF11+Tableau_B2!CF33+Tableau_B2!CF34</f>
        <v>118500.42108684144</v>
      </c>
      <c r="CG5" s="368">
        <f>Tableau_B2!CG11+Tableau_B2!CG33+Tableau_B2!CG34</f>
        <v>-38062.845547160461</v>
      </c>
      <c r="CH5" s="373"/>
      <c r="CI5" s="370"/>
      <c r="CJ5" s="370"/>
      <c r="CK5" s="369"/>
    </row>
    <row r="6" spans="1:90" s="371" customFormat="1" ht="26.25" customHeight="1" x14ac:dyDescent="0.25">
      <c r="A6" s="372" t="s">
        <v>125</v>
      </c>
      <c r="B6" s="374" t="s">
        <v>347</v>
      </c>
      <c r="C6" s="375">
        <f>C3-C4+C5</f>
        <v>1702726.3951446081</v>
      </c>
      <c r="D6" s="375">
        <f t="shared" ref="D6" si="0">D3-D4+D5</f>
        <v>31242.724528391504</v>
      </c>
      <c r="E6" s="375">
        <f>E3-E4+E5</f>
        <v>24432.878347315287</v>
      </c>
      <c r="F6" s="375">
        <f t="shared" ref="F6:BQ6" si="1">F3-F4+F5</f>
        <v>3992.2541129977294</v>
      </c>
      <c r="G6" s="375">
        <f t="shared" si="1"/>
        <v>2817.592068078483</v>
      </c>
      <c r="H6" s="375">
        <f t="shared" si="1"/>
        <v>12140.875921072022</v>
      </c>
      <c r="I6" s="375">
        <f t="shared" si="1"/>
        <v>690752.93919753365</v>
      </c>
      <c r="J6" s="375">
        <f t="shared" si="1"/>
        <v>50898.703001793307</v>
      </c>
      <c r="K6" s="375">
        <f t="shared" si="1"/>
        <v>9757.0118690510317</v>
      </c>
      <c r="L6" s="375">
        <f t="shared" si="1"/>
        <v>2453.5433289277207</v>
      </c>
      <c r="M6" s="375">
        <f t="shared" si="1"/>
        <v>15834.67315227689</v>
      </c>
      <c r="N6" s="375">
        <f t="shared" si="1"/>
        <v>8768.1805062905078</v>
      </c>
      <c r="O6" s="375">
        <f t="shared" si="1"/>
        <v>99990.509378919072</v>
      </c>
      <c r="P6" s="375">
        <f t="shared" si="1"/>
        <v>200835.26247333828</v>
      </c>
      <c r="Q6" s="375">
        <f t="shared" si="1"/>
        <v>7263.3772457804589</v>
      </c>
      <c r="R6" s="375">
        <f t="shared" si="1"/>
        <v>3980.7364625685409</v>
      </c>
      <c r="S6" s="375">
        <f t="shared" si="1"/>
        <v>75603.953124102278</v>
      </c>
      <c r="T6" s="375">
        <f t="shared" si="1"/>
        <v>184505.21129111628</v>
      </c>
      <c r="U6" s="375">
        <f t="shared" si="1"/>
        <v>7865.5499900360746</v>
      </c>
      <c r="V6" s="375">
        <f t="shared" si="1"/>
        <v>2686.4759711336137</v>
      </c>
      <c r="W6" s="375">
        <f t="shared" si="1"/>
        <v>2513.1783138219857</v>
      </c>
      <c r="X6" s="375">
        <f t="shared" si="1"/>
        <v>6019.1796485310888</v>
      </c>
      <c r="Y6" s="375">
        <f t="shared" si="1"/>
        <v>5070.9677127483692</v>
      </c>
      <c r="Z6" s="375">
        <f t="shared" si="1"/>
        <v>1079.2505012590461</v>
      </c>
      <c r="AA6" s="375">
        <f t="shared" si="1"/>
        <v>4256.240174982081</v>
      </c>
      <c r="AB6" s="375">
        <f>AB3-AB4+AB5</f>
        <v>1370.9350508567204</v>
      </c>
      <c r="AC6" s="375">
        <f t="shared" si="1"/>
        <v>467358.46078892198</v>
      </c>
      <c r="AD6" s="375">
        <f t="shared" si="1"/>
        <v>17571.637518767406</v>
      </c>
      <c r="AE6" s="375">
        <f t="shared" si="1"/>
        <v>1929.1410086079013</v>
      </c>
      <c r="AF6" s="375">
        <f t="shared" si="1"/>
        <v>15642.496510159501</v>
      </c>
      <c r="AG6" s="375">
        <f t="shared" si="1"/>
        <v>52536.084053013205</v>
      </c>
      <c r="AH6" s="375">
        <f t="shared" si="1"/>
        <v>64122.166222255648</v>
      </c>
      <c r="AI6" s="375">
        <f t="shared" si="1"/>
        <v>9518.6145882028104</v>
      </c>
      <c r="AJ6" s="375">
        <f t="shared" si="1"/>
        <v>31066.160063754327</v>
      </c>
      <c r="AK6" s="375">
        <f t="shared" si="1"/>
        <v>23537.391570298489</v>
      </c>
      <c r="AL6" s="375">
        <f t="shared" si="1"/>
        <v>209916.82328462022</v>
      </c>
      <c r="AM6" s="375">
        <f t="shared" si="1"/>
        <v>91772.249285779442</v>
      </c>
      <c r="AN6" s="375">
        <f t="shared" si="1"/>
        <v>41952.157116753137</v>
      </c>
      <c r="AO6" s="375">
        <f t="shared" si="1"/>
        <v>53610.489312072539</v>
      </c>
      <c r="AP6" s="375">
        <f t="shared" si="1"/>
        <v>19018.878455427825</v>
      </c>
      <c r="AQ6" s="375">
        <f t="shared" si="1"/>
        <v>3563.0491145873243</v>
      </c>
      <c r="AR6" s="375">
        <f t="shared" si="1"/>
        <v>14484.925611638078</v>
      </c>
      <c r="AS6" s="375">
        <f t="shared" si="1"/>
        <v>7680.6208364849308</v>
      </c>
      <c r="AT6" s="375">
        <f t="shared" si="1"/>
        <v>2578.6689288079774</v>
      </c>
      <c r="AU6" s="375">
        <f t="shared" si="1"/>
        <v>1234.7405920973645</v>
      </c>
      <c r="AV6" s="375">
        <f t="shared" si="1"/>
        <v>1533.4355695969075</v>
      </c>
      <c r="AW6" s="375">
        <f t="shared" si="1"/>
        <v>2333.7757459826798</v>
      </c>
      <c r="AX6" s="375">
        <f t="shared" si="1"/>
        <v>6199.1214245718438</v>
      </c>
      <c r="AY6" s="375">
        <f t="shared" si="1"/>
        <v>3034.6586465342048</v>
      </c>
      <c r="AZ6" s="375">
        <f t="shared" si="1"/>
        <v>1340.9593301032503</v>
      </c>
      <c r="BA6" s="375">
        <f t="shared" si="1"/>
        <v>1823.5034479343888</v>
      </c>
      <c r="BB6" s="375">
        <f t="shared" si="1"/>
        <v>2298.3625715626504</v>
      </c>
      <c r="BC6" s="375">
        <f t="shared" si="1"/>
        <v>0</v>
      </c>
      <c r="BD6" s="375">
        <f t="shared" si="1"/>
        <v>21409.436091626943</v>
      </c>
      <c r="BE6" s="375">
        <f t="shared" si="1"/>
        <v>14840.711416467215</v>
      </c>
      <c r="BF6" s="375">
        <f t="shared" si="1"/>
        <v>2539.6387809931389</v>
      </c>
      <c r="BG6" s="375">
        <f t="shared" si="1"/>
        <v>2315.0951642163809</v>
      </c>
      <c r="BH6" s="375">
        <f t="shared" si="1"/>
        <v>925.26222918777762</v>
      </c>
      <c r="BI6" s="375">
        <f t="shared" si="1"/>
        <v>788.72850076243162</v>
      </c>
      <c r="BJ6" s="375">
        <f t="shared" si="1"/>
        <v>17079.26913957209</v>
      </c>
      <c r="BK6" s="375">
        <f t="shared" si="1"/>
        <v>6528.8783504785724</v>
      </c>
      <c r="BL6" s="375">
        <f t="shared" si="1"/>
        <v>4781.1233717711139</v>
      </c>
      <c r="BM6" s="375">
        <f t="shared" si="1"/>
        <v>780.2440715646095</v>
      </c>
      <c r="BN6" s="375">
        <f t="shared" si="1"/>
        <v>4989.0233457577915</v>
      </c>
      <c r="BO6" s="375">
        <f t="shared" si="1"/>
        <v>33141.82460074214</v>
      </c>
      <c r="BP6" s="375">
        <f t="shared" si="1"/>
        <v>19263.432796078658</v>
      </c>
      <c r="BQ6" s="375">
        <f t="shared" si="1"/>
        <v>20520.776964417892</v>
      </c>
      <c r="BR6" s="375">
        <f t="shared" ref="BR6:CB6" si="2">BR3-BR4+BR5</f>
        <v>13158.756382648067</v>
      </c>
      <c r="BS6" s="375">
        <f t="shared" si="2"/>
        <v>7362.0205817698197</v>
      </c>
      <c r="BT6" s="375">
        <f t="shared" si="2"/>
        <v>6147.3222191403675</v>
      </c>
      <c r="BU6" s="375">
        <f t="shared" si="2"/>
        <v>3290.6368401509621</v>
      </c>
      <c r="BV6" s="375">
        <f t="shared" si="2"/>
        <v>2856.6853789894058</v>
      </c>
      <c r="BW6" s="375">
        <f t="shared" si="2"/>
        <v>7943.7649843487188</v>
      </c>
      <c r="BX6" s="375">
        <f t="shared" si="2"/>
        <v>1789.4156956604795</v>
      </c>
      <c r="BY6" s="375">
        <f t="shared" si="2"/>
        <v>1388.147642964419</v>
      </c>
      <c r="BZ6" s="375">
        <f t="shared" si="2"/>
        <v>4766.2016457238205</v>
      </c>
      <c r="CA6" s="375">
        <f t="shared" si="2"/>
        <v>915.82638984881783</v>
      </c>
      <c r="CB6" s="375">
        <f t="shared" si="2"/>
        <v>0</v>
      </c>
      <c r="CC6" s="375">
        <f>CC3-CC4+CC5</f>
        <v>508815.7149589436</v>
      </c>
      <c r="CD6" s="375">
        <f t="shared" ref="CD6:CG6" si="3">CD3-CD4+CD5</f>
        <v>268006.24263245059</v>
      </c>
      <c r="CE6" s="375">
        <f t="shared" si="3"/>
        <v>122309.05123965151</v>
      </c>
      <c r="CF6" s="375">
        <f t="shared" si="3"/>
        <v>118500.42108684144</v>
      </c>
      <c r="CG6" s="375">
        <f t="shared" si="3"/>
        <v>-38062.845547160461</v>
      </c>
      <c r="CH6" s="376"/>
      <c r="CI6" s="377"/>
      <c r="CJ6" s="377"/>
      <c r="CK6" s="378"/>
    </row>
    <row r="7" spans="1:90" s="356" customFormat="1" ht="18" customHeight="1" x14ac:dyDescent="0.25">
      <c r="A7" s="379"/>
      <c r="B7" s="380"/>
      <c r="C7" s="381"/>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row>
    <row r="8" spans="1:90" s="356" customFormat="1" ht="38.25" x14ac:dyDescent="0.25">
      <c r="A8" s="383" t="s">
        <v>155</v>
      </c>
      <c r="B8" s="384" t="s">
        <v>294</v>
      </c>
      <c r="C8" s="368">
        <f>Tableau_A!C36</f>
        <v>287664.57069158921</v>
      </c>
      <c r="D8" s="368">
        <f>Tableau_A!D36</f>
        <v>90.465284311483273</v>
      </c>
      <c r="E8" s="368">
        <f>Tableau_A!E36</f>
        <v>0</v>
      </c>
      <c r="F8" s="368">
        <f>Tableau_A!F36</f>
        <v>0</v>
      </c>
      <c r="G8" s="368">
        <f>Tableau_A!G36</f>
        <v>90.465284311483273</v>
      </c>
      <c r="H8" s="368">
        <f>Tableau_A!H36</f>
        <v>0</v>
      </c>
      <c r="I8" s="368">
        <f>Tableau_A!I36</f>
        <v>282746.72919290478</v>
      </c>
      <c r="J8" s="368">
        <f>Tableau_A!J36</f>
        <v>5913.4619510426064</v>
      </c>
      <c r="K8" s="368">
        <f>Tableau_A!K36</f>
        <v>140.66872680040262</v>
      </c>
      <c r="L8" s="368">
        <f>Tableau_A!L36</f>
        <v>0.40470394029864942</v>
      </c>
      <c r="M8" s="368">
        <f>Tableau_A!M36</f>
        <v>2072.6505545128121</v>
      </c>
      <c r="N8" s="368">
        <f>Tableau_A!N36</f>
        <v>1641.164273460261</v>
      </c>
      <c r="O8" s="368">
        <f>Tableau_A!O36</f>
        <v>7.3801313196185832E-3</v>
      </c>
      <c r="P8" s="368">
        <f>Tableau_A!P36</f>
        <v>261640.70331858614</v>
      </c>
      <c r="Q8" s="368">
        <f>Tableau_A!Q36</f>
        <v>0</v>
      </c>
      <c r="R8" s="368">
        <f>Tableau_A!R36</f>
        <v>0.40261825101267024</v>
      </c>
      <c r="S8" s="368">
        <f>Tableau_A!S36</f>
        <v>3885.1157768757935</v>
      </c>
      <c r="T8" s="368">
        <f>Tableau_A!T36</f>
        <v>6159.8921821513031</v>
      </c>
      <c r="U8" s="368">
        <f>Tableau_A!U36</f>
        <v>1.7185303198671857</v>
      </c>
      <c r="V8" s="368">
        <f>Tableau_A!V36</f>
        <v>3.2979351585976924E-2</v>
      </c>
      <c r="W8" s="368">
        <f>Tableau_A!W36</f>
        <v>6.2992934144437948E-2</v>
      </c>
      <c r="X8" s="368">
        <f>Tableau_A!X36</f>
        <v>1.1910432715552208</v>
      </c>
      <c r="Y8" s="368">
        <f>Tableau_A!Y36</f>
        <v>1.5967337846210807</v>
      </c>
      <c r="Z8" s="368">
        <f>Tableau_A!Z36</f>
        <v>2.862930636311706</v>
      </c>
      <c r="AA8" s="368">
        <f>Tableau_A!AA36</f>
        <v>1283.7778758366589</v>
      </c>
      <c r="AB8" s="368">
        <f>Tableau_A!AB36</f>
        <v>1.0146210181062785</v>
      </c>
      <c r="AC8" s="368">
        <f>Tableau_A!AC36</f>
        <v>0.50704774177084577</v>
      </c>
      <c r="AD8" s="368">
        <f>Tableau_A!AD36</f>
        <v>0</v>
      </c>
      <c r="AE8" s="368">
        <f>Tableau_A!AE36</f>
        <v>0</v>
      </c>
      <c r="AF8" s="368">
        <f>Tableau_A!AF36</f>
        <v>0</v>
      </c>
      <c r="AG8" s="368">
        <f>Tableau_A!AG36</f>
        <v>3735.5526514538556</v>
      </c>
      <c r="AH8" s="368">
        <f>Tableau_A!AH36</f>
        <v>829.26347859618363</v>
      </c>
      <c r="AI8" s="368">
        <f>Tableau_A!AI36</f>
        <v>759.3120412051212</v>
      </c>
      <c r="AJ8" s="368">
        <f>Tableau_A!AJ36</f>
        <v>69.951437391062385</v>
      </c>
      <c r="AK8" s="368">
        <f>Tableau_A!AK36</f>
        <v>0</v>
      </c>
      <c r="AL8" s="368">
        <f>Tableau_A!AL36</f>
        <v>0</v>
      </c>
      <c r="AM8" s="368">
        <f>Tableau_A!AM36</f>
        <v>0</v>
      </c>
      <c r="AN8" s="368">
        <f>Tableau_A!AN36</f>
        <v>0</v>
      </c>
      <c r="AO8" s="368">
        <f>Tableau_A!AO36</f>
        <v>0</v>
      </c>
      <c r="AP8" s="368">
        <f>Tableau_A!AP36</f>
        <v>0</v>
      </c>
      <c r="AQ8" s="368">
        <f>Tableau_A!AQ36</f>
        <v>0</v>
      </c>
      <c r="AR8" s="368">
        <f>Tableau_A!AR36</f>
        <v>0</v>
      </c>
      <c r="AS8" s="368">
        <f>Tableau_A!AS36</f>
        <v>110.57949691679241</v>
      </c>
      <c r="AT8" s="368">
        <f>Tableau_A!AT36</f>
        <v>1.2095853332432822</v>
      </c>
      <c r="AU8" s="368">
        <f>Tableau_A!AU36</f>
        <v>0</v>
      </c>
      <c r="AV8" s="368">
        <f>Tableau_A!AV36</f>
        <v>0</v>
      </c>
      <c r="AW8" s="368">
        <f>Tableau_A!AW36</f>
        <v>109.36991158354913</v>
      </c>
      <c r="AX8" s="368">
        <f>Tableau_A!AX36</f>
        <v>0</v>
      </c>
      <c r="AY8" s="368">
        <f>Tableau_A!AY36</f>
        <v>0</v>
      </c>
      <c r="AZ8" s="368">
        <f>Tableau_A!AZ36</f>
        <v>0</v>
      </c>
      <c r="BA8" s="368">
        <f>Tableau_A!BA36</f>
        <v>0</v>
      </c>
      <c r="BB8" s="368">
        <f>Tableau_A!BB36</f>
        <v>41.106355490912343</v>
      </c>
      <c r="BC8" s="368">
        <f>Tableau_A!BC36</f>
        <v>0</v>
      </c>
      <c r="BD8" s="368">
        <f>Tableau_A!BD36</f>
        <v>66.063596838805054</v>
      </c>
      <c r="BE8" s="368">
        <f>Tableau_A!BE36</f>
        <v>48.826296041189522</v>
      </c>
      <c r="BF8" s="368">
        <f>Tableau_A!BF36</f>
        <v>1.7417114480046711</v>
      </c>
      <c r="BG8" s="368">
        <f>Tableau_A!BG36</f>
        <v>15.49558934961086</v>
      </c>
      <c r="BH8" s="368">
        <f>Tableau_A!BH36</f>
        <v>0</v>
      </c>
      <c r="BI8" s="368">
        <f>Tableau_A!BI36</f>
        <v>0</v>
      </c>
      <c r="BJ8" s="368">
        <f>Tableau_A!BJ36</f>
        <v>44.303587334552788</v>
      </c>
      <c r="BK8" s="368">
        <f>Tableau_A!BK36</f>
        <v>8.0453724403549618</v>
      </c>
      <c r="BL8" s="368">
        <f>Tableau_A!BL36</f>
        <v>0</v>
      </c>
      <c r="BM8" s="368">
        <f>Tableau_A!BM36</f>
        <v>0</v>
      </c>
      <c r="BN8" s="368">
        <f>Tableau_A!BN36</f>
        <v>36.258214894197828</v>
      </c>
      <c r="BO8" s="368">
        <f>Tableau_A!BO36</f>
        <v>0</v>
      </c>
      <c r="BP8" s="368">
        <f>Tableau_A!BP36</f>
        <v>0</v>
      </c>
      <c r="BQ8" s="368">
        <f>Tableau_A!BQ36</f>
        <v>0</v>
      </c>
      <c r="BR8" s="368">
        <f>Tableau_A!BR36</f>
        <v>0</v>
      </c>
      <c r="BS8" s="368">
        <f>Tableau_A!BS36</f>
        <v>0</v>
      </c>
      <c r="BT8" s="368">
        <f>Tableau_A!BT36</f>
        <v>0</v>
      </c>
      <c r="BU8" s="368">
        <f>Tableau_A!BU36</f>
        <v>0</v>
      </c>
      <c r="BV8" s="368">
        <f>Tableau_A!BV36</f>
        <v>0</v>
      </c>
      <c r="BW8" s="368">
        <f>Tableau_A!BW36</f>
        <v>0</v>
      </c>
      <c r="BX8" s="368">
        <f>Tableau_A!BX36</f>
        <v>0</v>
      </c>
      <c r="BY8" s="368">
        <f>Tableau_A!BY36</f>
        <v>0</v>
      </c>
      <c r="BZ8" s="368">
        <f>Tableau_A!BZ36</f>
        <v>0</v>
      </c>
      <c r="CA8" s="368">
        <f>Tableau_A!CA36</f>
        <v>0</v>
      </c>
      <c r="CB8" s="368">
        <f>Tableau_A!CB36</f>
        <v>0</v>
      </c>
      <c r="CC8" s="368">
        <f>Tableau_A!CC36</f>
        <v>0</v>
      </c>
      <c r="CD8" s="368">
        <f>Tableau_A!CD36</f>
        <v>0</v>
      </c>
      <c r="CE8" s="368">
        <f>Tableau_A!CE36</f>
        <v>0</v>
      </c>
      <c r="CF8" s="368">
        <f>Tableau_A!CF36</f>
        <v>0</v>
      </c>
      <c r="CG8" s="368">
        <f>Tableau_A!CG36</f>
        <v>0</v>
      </c>
      <c r="CH8" s="382"/>
      <c r="CI8" s="382"/>
      <c r="CJ8" s="382"/>
      <c r="CK8" s="382">
        <v>291188.12539022649</v>
      </c>
      <c r="CL8" s="356" t="s">
        <v>348</v>
      </c>
    </row>
    <row r="9" spans="1:90" s="356" customFormat="1" ht="18" customHeight="1" x14ac:dyDescent="0.25">
      <c r="A9" s="383"/>
      <c r="B9" s="384" t="s">
        <v>350</v>
      </c>
      <c r="C9" s="385">
        <f>C6+C8</f>
        <v>1990390.9658361974</v>
      </c>
      <c r="D9" s="385">
        <f t="shared" ref="D9:BO9" si="4">D6+D8</f>
        <v>31333.189812702985</v>
      </c>
      <c r="E9" s="385">
        <f t="shared" si="4"/>
        <v>24432.878347315287</v>
      </c>
      <c r="F9" s="385">
        <f t="shared" si="4"/>
        <v>3992.2541129977294</v>
      </c>
      <c r="G9" s="385">
        <f t="shared" si="4"/>
        <v>2908.0573523899661</v>
      </c>
      <c r="H9" s="385">
        <f t="shared" si="4"/>
        <v>12140.875921072022</v>
      </c>
      <c r="I9" s="385">
        <f t="shared" si="4"/>
        <v>973499.66839043843</v>
      </c>
      <c r="J9" s="385">
        <f t="shared" si="4"/>
        <v>56812.164952835912</v>
      </c>
      <c r="K9" s="385">
        <f t="shared" si="4"/>
        <v>9897.6805958514342</v>
      </c>
      <c r="L9" s="385">
        <f t="shared" si="4"/>
        <v>2453.9480328680193</v>
      </c>
      <c r="M9" s="385">
        <f t="shared" si="4"/>
        <v>17907.323706789703</v>
      </c>
      <c r="N9" s="385">
        <f t="shared" si="4"/>
        <v>10409.344779750769</v>
      </c>
      <c r="O9" s="385">
        <f t="shared" si="4"/>
        <v>99990.516759050399</v>
      </c>
      <c r="P9" s="385">
        <f t="shared" si="4"/>
        <v>462475.96579192439</v>
      </c>
      <c r="Q9" s="385">
        <f t="shared" si="4"/>
        <v>7263.3772457804589</v>
      </c>
      <c r="R9" s="385">
        <f t="shared" si="4"/>
        <v>3981.1390808195538</v>
      </c>
      <c r="S9" s="385">
        <f t="shared" si="4"/>
        <v>79489.068900978076</v>
      </c>
      <c r="T9" s="385">
        <f t="shared" si="4"/>
        <v>190665.10347326758</v>
      </c>
      <c r="U9" s="385">
        <f t="shared" si="4"/>
        <v>7867.2685203559422</v>
      </c>
      <c r="V9" s="385">
        <f t="shared" si="4"/>
        <v>2686.5089504851999</v>
      </c>
      <c r="W9" s="385">
        <f t="shared" si="4"/>
        <v>2513.2413067561301</v>
      </c>
      <c r="X9" s="385">
        <f t="shared" si="4"/>
        <v>6020.3706918026437</v>
      </c>
      <c r="Y9" s="385">
        <f t="shared" si="4"/>
        <v>5072.5644465329906</v>
      </c>
      <c r="Z9" s="385">
        <f t="shared" si="4"/>
        <v>1082.1134318953577</v>
      </c>
      <c r="AA9" s="385">
        <f t="shared" si="4"/>
        <v>5540.0180508187404</v>
      </c>
      <c r="AB9" s="385">
        <f t="shared" si="4"/>
        <v>1371.9496718748267</v>
      </c>
      <c r="AC9" s="385">
        <f t="shared" si="4"/>
        <v>467358.96783666377</v>
      </c>
      <c r="AD9" s="385">
        <f t="shared" si="4"/>
        <v>17571.637518767406</v>
      </c>
      <c r="AE9" s="385">
        <f t="shared" si="4"/>
        <v>1929.1410086079013</v>
      </c>
      <c r="AF9" s="385">
        <f t="shared" si="4"/>
        <v>15642.496510159501</v>
      </c>
      <c r="AG9" s="385">
        <f t="shared" si="4"/>
        <v>56271.636704467062</v>
      </c>
      <c r="AH9" s="385">
        <f t="shared" si="4"/>
        <v>64951.429700851833</v>
      </c>
      <c r="AI9" s="385">
        <f t="shared" si="4"/>
        <v>10277.926629407932</v>
      </c>
      <c r="AJ9" s="385">
        <f t="shared" si="4"/>
        <v>31136.111501145388</v>
      </c>
      <c r="AK9" s="385">
        <f t="shared" si="4"/>
        <v>23537.391570298489</v>
      </c>
      <c r="AL9" s="385">
        <f t="shared" si="4"/>
        <v>209916.82328462022</v>
      </c>
      <c r="AM9" s="385">
        <f t="shared" si="4"/>
        <v>91772.249285779442</v>
      </c>
      <c r="AN9" s="385">
        <f t="shared" si="4"/>
        <v>41952.157116753137</v>
      </c>
      <c r="AO9" s="385">
        <f t="shared" si="4"/>
        <v>53610.489312072539</v>
      </c>
      <c r="AP9" s="385">
        <f t="shared" si="4"/>
        <v>19018.878455427825</v>
      </c>
      <c r="AQ9" s="385">
        <f t="shared" si="4"/>
        <v>3563.0491145873243</v>
      </c>
      <c r="AR9" s="385">
        <f t="shared" si="4"/>
        <v>14484.925611638078</v>
      </c>
      <c r="AS9" s="385">
        <f t="shared" si="4"/>
        <v>7791.2003334017236</v>
      </c>
      <c r="AT9" s="385">
        <f t="shared" si="4"/>
        <v>2579.8785141412209</v>
      </c>
      <c r="AU9" s="385">
        <f t="shared" si="4"/>
        <v>1234.7405920973645</v>
      </c>
      <c r="AV9" s="385">
        <f t="shared" si="4"/>
        <v>1533.4355695969075</v>
      </c>
      <c r="AW9" s="385">
        <f t="shared" si="4"/>
        <v>2443.1456575662291</v>
      </c>
      <c r="AX9" s="385">
        <f t="shared" si="4"/>
        <v>6199.1214245718438</v>
      </c>
      <c r="AY9" s="385">
        <f t="shared" si="4"/>
        <v>3034.6586465342048</v>
      </c>
      <c r="AZ9" s="385">
        <f t="shared" si="4"/>
        <v>1340.9593301032503</v>
      </c>
      <c r="BA9" s="385">
        <f t="shared" si="4"/>
        <v>1823.5034479343888</v>
      </c>
      <c r="BB9" s="385">
        <f t="shared" si="4"/>
        <v>2339.4689270535628</v>
      </c>
      <c r="BC9" s="385">
        <f t="shared" si="4"/>
        <v>0</v>
      </c>
      <c r="BD9" s="385">
        <f t="shared" si="4"/>
        <v>21475.499688465748</v>
      </c>
      <c r="BE9" s="385">
        <f t="shared" si="4"/>
        <v>14889.537712508405</v>
      </c>
      <c r="BF9" s="385">
        <f t="shared" si="4"/>
        <v>2541.3804924411434</v>
      </c>
      <c r="BG9" s="385">
        <f t="shared" si="4"/>
        <v>2330.5907535659917</v>
      </c>
      <c r="BH9" s="385">
        <f t="shared" si="4"/>
        <v>925.26222918777762</v>
      </c>
      <c r="BI9" s="385">
        <f t="shared" si="4"/>
        <v>788.72850076243162</v>
      </c>
      <c r="BJ9" s="385">
        <f t="shared" si="4"/>
        <v>17123.572726906645</v>
      </c>
      <c r="BK9" s="385">
        <f t="shared" si="4"/>
        <v>6536.9237229189275</v>
      </c>
      <c r="BL9" s="385">
        <f t="shared" si="4"/>
        <v>4781.1233717711139</v>
      </c>
      <c r="BM9" s="385">
        <f t="shared" si="4"/>
        <v>780.2440715646095</v>
      </c>
      <c r="BN9" s="385">
        <f t="shared" si="4"/>
        <v>5025.2815606519889</v>
      </c>
      <c r="BO9" s="385">
        <f t="shared" si="4"/>
        <v>33141.82460074214</v>
      </c>
      <c r="BP9" s="385">
        <f t="shared" ref="BP9:CG9" si="5">BP6+BP8</f>
        <v>19263.432796078658</v>
      </c>
      <c r="BQ9" s="385">
        <f t="shared" si="5"/>
        <v>20520.776964417892</v>
      </c>
      <c r="BR9" s="385">
        <f t="shared" si="5"/>
        <v>13158.756382648067</v>
      </c>
      <c r="BS9" s="385">
        <f t="shared" si="5"/>
        <v>7362.0205817698197</v>
      </c>
      <c r="BT9" s="385">
        <f t="shared" si="5"/>
        <v>6147.3222191403675</v>
      </c>
      <c r="BU9" s="385">
        <f t="shared" si="5"/>
        <v>3290.6368401509621</v>
      </c>
      <c r="BV9" s="385">
        <f t="shared" si="5"/>
        <v>2856.6853789894058</v>
      </c>
      <c r="BW9" s="385">
        <f t="shared" si="5"/>
        <v>7943.7649843487188</v>
      </c>
      <c r="BX9" s="385">
        <f t="shared" si="5"/>
        <v>1789.4156956604795</v>
      </c>
      <c r="BY9" s="385">
        <f t="shared" si="5"/>
        <v>1388.147642964419</v>
      </c>
      <c r="BZ9" s="385">
        <f t="shared" si="5"/>
        <v>4766.2016457238205</v>
      </c>
      <c r="CA9" s="385">
        <f t="shared" si="5"/>
        <v>915.82638984881783</v>
      </c>
      <c r="CB9" s="385">
        <f t="shared" si="5"/>
        <v>0</v>
      </c>
      <c r="CC9" s="385">
        <f t="shared" si="5"/>
        <v>508815.7149589436</v>
      </c>
      <c r="CD9" s="385">
        <f t="shared" si="5"/>
        <v>268006.24263245059</v>
      </c>
      <c r="CE9" s="385">
        <f t="shared" si="5"/>
        <v>122309.05123965151</v>
      </c>
      <c r="CF9" s="385">
        <f t="shared" si="5"/>
        <v>118500.42108684144</v>
      </c>
      <c r="CG9" s="385">
        <f t="shared" si="5"/>
        <v>-38062.845547160461</v>
      </c>
      <c r="CH9" s="382"/>
      <c r="CI9" s="382"/>
      <c r="CJ9" s="382"/>
      <c r="CK9" s="382"/>
    </row>
    <row r="10" spans="1:90" s="57" customFormat="1" ht="25.5" x14ac:dyDescent="0.25">
      <c r="A10" s="383"/>
      <c r="B10" s="384" t="s">
        <v>349</v>
      </c>
      <c r="C10" s="385">
        <f>C9-Tableau_D!C8</f>
        <v>0</v>
      </c>
      <c r="D10" s="385">
        <f>D9-Tableau_D!D8</f>
        <v>0</v>
      </c>
      <c r="E10" s="385">
        <f>E9-Tableau_D!E8</f>
        <v>0</v>
      </c>
      <c r="F10" s="385">
        <f>F9-Tableau_D!F8</f>
        <v>0</v>
      </c>
      <c r="G10" s="385">
        <f>G9-Tableau_D!G8</f>
        <v>0</v>
      </c>
      <c r="H10" s="385">
        <f>H9-Tableau_D!H8</f>
        <v>0</v>
      </c>
      <c r="I10" s="385">
        <f>I9-Tableau_D!I8</f>
        <v>0</v>
      </c>
      <c r="J10" s="385">
        <f>J9-Tableau_D!J8</f>
        <v>0</v>
      </c>
      <c r="K10" s="385">
        <f>K9-Tableau_D!K8</f>
        <v>0</v>
      </c>
      <c r="L10" s="385">
        <f>L9-Tableau_D!L8</f>
        <v>0</v>
      </c>
      <c r="M10" s="385">
        <f>M9-Tableau_D!M8</f>
        <v>0</v>
      </c>
      <c r="N10" s="385">
        <f>N9-Tableau_D!N8</f>
        <v>0</v>
      </c>
      <c r="O10" s="385">
        <f>O9-Tableau_D!O8</f>
        <v>0</v>
      </c>
      <c r="P10" s="385">
        <f>P9-Tableau_D!P8</f>
        <v>0</v>
      </c>
      <c r="Q10" s="385">
        <f>Q9-Tableau_D!Q8</f>
        <v>0</v>
      </c>
      <c r="R10" s="385">
        <f>R9-Tableau_D!R8</f>
        <v>0</v>
      </c>
      <c r="S10" s="385">
        <f>S9-Tableau_D!S8</f>
        <v>0</v>
      </c>
      <c r="T10" s="385">
        <f>T9-Tableau_D!T8</f>
        <v>0</v>
      </c>
      <c r="U10" s="385">
        <f>U9-Tableau_D!U8</f>
        <v>0</v>
      </c>
      <c r="V10" s="385">
        <f>V9-Tableau_D!V8</f>
        <v>0</v>
      </c>
      <c r="W10" s="385">
        <f>W9-Tableau_D!W8</f>
        <v>0</v>
      </c>
      <c r="X10" s="385">
        <f>X9-Tableau_D!X8</f>
        <v>0</v>
      </c>
      <c r="Y10" s="385">
        <f>Y9-Tableau_D!Y8</f>
        <v>0</v>
      </c>
      <c r="Z10" s="385">
        <f>Z9-Tableau_D!Z8</f>
        <v>0</v>
      </c>
      <c r="AA10" s="385">
        <f>AA9-Tableau_D!AA8</f>
        <v>0</v>
      </c>
      <c r="AB10" s="385">
        <f>AB9-Tableau_D!AB8</f>
        <v>0</v>
      </c>
      <c r="AC10" s="385">
        <f>AC9-Tableau_D!AC8</f>
        <v>0</v>
      </c>
      <c r="AD10" s="385">
        <f>AD9-Tableau_D!AD8</f>
        <v>0</v>
      </c>
      <c r="AE10" s="385">
        <f>AE9-Tableau_D!AE8</f>
        <v>0</v>
      </c>
      <c r="AF10" s="385">
        <f>AF9-Tableau_D!AF8</f>
        <v>0</v>
      </c>
      <c r="AG10" s="385">
        <f>AG9-Tableau_D!AG8</f>
        <v>0</v>
      </c>
      <c r="AH10" s="385">
        <f>AH9-Tableau_D!AH8</f>
        <v>0</v>
      </c>
      <c r="AI10" s="385">
        <f>AI9-Tableau_D!AI8</f>
        <v>0</v>
      </c>
      <c r="AJ10" s="385">
        <f>AJ9-Tableau_D!AJ8</f>
        <v>0</v>
      </c>
      <c r="AK10" s="385">
        <f>AK9-Tableau_D!AK8</f>
        <v>0</v>
      </c>
      <c r="AL10" s="385">
        <f>AL9-Tableau_D!AL8</f>
        <v>0</v>
      </c>
      <c r="AM10" s="385">
        <f>AM9-Tableau_D!AM8</f>
        <v>0</v>
      </c>
      <c r="AN10" s="385">
        <f>AN9-Tableau_D!AN8</f>
        <v>0</v>
      </c>
      <c r="AO10" s="385">
        <f>AO9-Tableau_D!AO8</f>
        <v>0</v>
      </c>
      <c r="AP10" s="385">
        <f>AP9-Tableau_D!AP8</f>
        <v>0</v>
      </c>
      <c r="AQ10" s="385">
        <f>AQ9-Tableau_D!AQ8</f>
        <v>0</v>
      </c>
      <c r="AR10" s="385">
        <f>AR9-Tableau_D!AR8</f>
        <v>0</v>
      </c>
      <c r="AS10" s="385">
        <f>AS9-Tableau_D!AS8</f>
        <v>0</v>
      </c>
      <c r="AT10" s="385">
        <f>AT9-Tableau_D!AT8</f>
        <v>0</v>
      </c>
      <c r="AU10" s="385">
        <f>AU9-Tableau_D!AU8</f>
        <v>0</v>
      </c>
      <c r="AV10" s="385">
        <f>AV9-Tableau_D!AV8</f>
        <v>0</v>
      </c>
      <c r="AW10" s="385">
        <f>AW9-Tableau_D!AW8</f>
        <v>0</v>
      </c>
      <c r="AX10" s="385">
        <f>AX9-Tableau_D!AX8</f>
        <v>0</v>
      </c>
      <c r="AY10" s="385">
        <f>AY9-Tableau_D!AY8</f>
        <v>0</v>
      </c>
      <c r="AZ10" s="385">
        <f>AZ9-Tableau_D!AZ8</f>
        <v>0</v>
      </c>
      <c r="BA10" s="385">
        <f>BA9-Tableau_D!BA8</f>
        <v>0</v>
      </c>
      <c r="BB10" s="385">
        <f>BB9-Tableau_D!BB8</f>
        <v>0</v>
      </c>
      <c r="BC10" s="385">
        <f>BC9-Tableau_D!BC8</f>
        <v>0</v>
      </c>
      <c r="BD10" s="385">
        <f>BD9-Tableau_D!BD8</f>
        <v>0</v>
      </c>
      <c r="BE10" s="385">
        <f>BE9-Tableau_D!BE8</f>
        <v>0</v>
      </c>
      <c r="BF10" s="385">
        <f>BF9-Tableau_D!BF8</f>
        <v>0</v>
      </c>
      <c r="BG10" s="385">
        <f>BG9-Tableau_D!BG8</f>
        <v>0</v>
      </c>
      <c r="BH10" s="385">
        <f>BH9-Tableau_D!BH8</f>
        <v>0</v>
      </c>
      <c r="BI10" s="385">
        <f>BI9-Tableau_D!BI8</f>
        <v>0</v>
      </c>
      <c r="BJ10" s="385">
        <f>BJ9-Tableau_D!BJ8</f>
        <v>0</v>
      </c>
      <c r="BK10" s="385">
        <f>BK9-Tableau_D!BK8</f>
        <v>0</v>
      </c>
      <c r="BL10" s="385">
        <f>BL9-Tableau_D!BL8</f>
        <v>0</v>
      </c>
      <c r="BM10" s="385">
        <f>BM9-Tableau_D!BM8</f>
        <v>0</v>
      </c>
      <c r="BN10" s="385">
        <f>BN9-Tableau_D!BN8</f>
        <v>0</v>
      </c>
      <c r="BO10" s="385">
        <f>BO9-Tableau_D!BO8</f>
        <v>0</v>
      </c>
      <c r="BP10" s="385">
        <f>BP9-Tableau_D!BP8</f>
        <v>0</v>
      </c>
      <c r="BQ10" s="385">
        <f>BQ9-Tableau_D!BQ8</f>
        <v>0</v>
      </c>
      <c r="BR10" s="385">
        <f>BR9-Tableau_D!BR8</f>
        <v>0</v>
      </c>
      <c r="BS10" s="385">
        <f>BS9-Tableau_D!BS8</f>
        <v>0</v>
      </c>
      <c r="BT10" s="385">
        <f>BT9-Tableau_D!BT8</f>
        <v>0</v>
      </c>
      <c r="BU10" s="385">
        <f>BU9-Tableau_D!BU8</f>
        <v>0</v>
      </c>
      <c r="BV10" s="385">
        <f>BV9-Tableau_D!BV8</f>
        <v>0</v>
      </c>
      <c r="BW10" s="385">
        <f>BW9-Tableau_D!BW8</f>
        <v>0</v>
      </c>
      <c r="BX10" s="385">
        <f>BX9-Tableau_D!BX8</f>
        <v>0</v>
      </c>
      <c r="BY10" s="385">
        <f>BY9-Tableau_D!BY8</f>
        <v>0</v>
      </c>
      <c r="BZ10" s="385">
        <f>BZ9-Tableau_D!BZ8</f>
        <v>0</v>
      </c>
      <c r="CA10" s="385">
        <f>CA9-Tableau_D!CA8</f>
        <v>0</v>
      </c>
      <c r="CB10" s="385">
        <f>CB9-Tableau_D!CB8</f>
        <v>0</v>
      </c>
      <c r="CC10" s="385">
        <f>CC9-Tableau_D!CC8</f>
        <v>0</v>
      </c>
      <c r="CD10" s="385">
        <f>CD9-Tableau_D!CD8</f>
        <v>0</v>
      </c>
      <c r="CE10" s="385">
        <f>CE9-Tableau_D!CE8</f>
        <v>0</v>
      </c>
      <c r="CF10" s="385">
        <f>CF9-Tableau_D!CF8</f>
        <v>0</v>
      </c>
      <c r="CG10" s="385">
        <f>CG9-Tableau_D!CG8</f>
        <v>-38062.845547160461</v>
      </c>
      <c r="CH10" s="382"/>
      <c r="CI10" s="382"/>
      <c r="CJ10" s="382"/>
      <c r="CK10" s="382"/>
    </row>
    <row r="11" spans="1:90" s="57" customFormat="1" ht="18" customHeight="1" x14ac:dyDescent="0.25">
      <c r="A11" s="379"/>
      <c r="B11" s="380"/>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row>
    <row r="12" spans="1:90" s="57" customFormat="1" ht="18" customHeight="1" x14ac:dyDescent="0.25">
      <c r="A12" s="379"/>
      <c r="B12" s="380"/>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row>
    <row r="13" spans="1:90" s="57" customFormat="1" ht="18" customHeight="1" x14ac:dyDescent="0.25">
      <c r="A13" s="379"/>
      <c r="B13" s="380"/>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row>
    <row r="14" spans="1:90" s="57" customFormat="1" ht="18" customHeight="1" x14ac:dyDescent="0.25">
      <c r="A14" s="379"/>
      <c r="B14" s="380"/>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row>
    <row r="15" spans="1:90" s="57" customFormat="1" ht="18" customHeight="1" x14ac:dyDescent="0.25">
      <c r="A15" s="379"/>
      <c r="B15" s="380"/>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row>
    <row r="16" spans="1:90" s="57" customFormat="1" x14ac:dyDescent="0.25">
      <c r="A16" s="379"/>
      <c r="B16" s="380"/>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row>
    <row r="17" spans="1:89" s="57" customFormat="1" x14ac:dyDescent="0.25">
      <c r="A17" s="379"/>
      <c r="B17" s="380"/>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row>
    <row r="18" spans="1:89" x14ac:dyDescent="0.2">
      <c r="A18" s="379"/>
      <c r="B18" s="380"/>
      <c r="C18" s="386"/>
      <c r="D18" s="386"/>
      <c r="E18" s="386"/>
      <c r="F18" s="386"/>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row>
    <row r="19" spans="1:89" x14ac:dyDescent="0.2">
      <c r="A19" s="379"/>
      <c r="B19" s="380"/>
      <c r="C19" s="386"/>
      <c r="D19" s="386"/>
      <c r="E19" s="386"/>
      <c r="F19" s="386"/>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row>
    <row r="20" spans="1:89" x14ac:dyDescent="0.2">
      <c r="A20" s="379"/>
      <c r="B20" s="380"/>
      <c r="C20" s="386"/>
      <c r="D20" s="386"/>
      <c r="E20" s="386"/>
      <c r="F20" s="386"/>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row>
  </sheetData>
  <dataConsolidate/>
  <dataValidations count="2">
    <dataValidation type="custom" allowBlank="1" showInputMessage="1" showErrorMessage="1" errorTitle="Wrong data input" error="Data entry is limited to positive values or zero._x000d__x000a_: symbol can be used for not available data." sqref="C3:CG6" xr:uid="{4C66B34F-81F1-4549-A424-63BC041ABD4A}">
      <formula1>OR(AND(ISNUMBER(C3),C3&gt;=0),C3=":")</formula1>
    </dataValidation>
    <dataValidation type="custom" allowBlank="1" showInputMessage="1" showErrorMessage="1" errorTitle="Wrong data input" error="Data entry is limited to numeric values._x000d__x000a_: symbol can be used for not available data." sqref="CK3:CK6 CH3:CH6" xr:uid="{2578D336-7343-4B6E-B8B8-4F4188EA75A0}">
      <formula1>OR(ISNUMBER(CH3),CH3=":")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Explicatif</vt:lpstr>
      <vt:lpstr>Tableau_A</vt:lpstr>
      <vt:lpstr>Tableau_B</vt:lpstr>
      <vt:lpstr>Tableau_B1</vt:lpstr>
      <vt:lpstr>Tableau_B2</vt:lpstr>
      <vt:lpstr>Tableau_C</vt:lpstr>
      <vt:lpstr>Tableau_D</vt:lpstr>
      <vt:lpstr>Tableau_E</vt:lpstr>
      <vt:lpstr>Tableau_TJ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Vandernoot</dc:creator>
  <cp:lastModifiedBy>Guy Vandille</cp:lastModifiedBy>
  <dcterms:created xsi:type="dcterms:W3CDTF">2017-09-28T09:53:30Z</dcterms:created>
  <dcterms:modified xsi:type="dcterms:W3CDTF">2021-09-27T15:57:19Z</dcterms:modified>
</cp:coreProperties>
</file>