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23229310-4E26-4613-9CF7-2562A8357B0A}" xr6:coauthVersionLast="47" xr6:coauthVersionMax="47" xr10:uidLastSave="{00000000-0000-0000-0000-000000000000}"/>
  <bookViews>
    <workbookView xWindow="-120" yWindow="-120" windowWidth="29040" windowHeight="15840" xr2:uid="{A47AF84D-96EC-4B8B-BC22-7E062334C09A}"/>
  </bookViews>
  <sheets>
    <sheet name="Explicatif" sheetId="9" r:id="rId1"/>
    <sheet name="Tableau_A" sheetId="2" r:id="rId2"/>
    <sheet name="Tableau_B" sheetId="3" r:id="rId3"/>
    <sheet name="Tableau_B1" sheetId="10" r:id="rId4"/>
    <sheet name="Tableau_B2" sheetId="11" r:id="rId5"/>
    <sheet name="Tableau_C" sheetId="6" r:id="rId6"/>
    <sheet name="Tableau_D" sheetId="7" r:id="rId7"/>
    <sheet name="Tableau_E" sheetId="8" r:id="rId8"/>
    <sheet name="Tableau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3">[1]Parameters!#REF!</definedName>
    <definedName name="form" localSheetId="4">[1]Parameters!#REF!</definedName>
    <definedName name="form" localSheetId="8">[1]Parameters!#REF!</definedName>
    <definedName name="form">[1]Parameters!#REF!</definedName>
    <definedName name="FORMATS" localSheetId="3">[1]Parameters!#REF!</definedName>
    <definedName name="FORMATS" localSheetId="4">[1]Parameters!#REF!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P6" i="12" s="1"/>
  <c r="AP9" i="12" s="1"/>
  <c r="AP10" i="12" s="1"/>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V6" i="12" s="1"/>
  <c r="BV9" i="12" s="1"/>
  <c r="BV10" i="12" s="1"/>
  <c r="BU4" i="12"/>
  <c r="BT4" i="12"/>
  <c r="BS4" i="12"/>
  <c r="BR4" i="12"/>
  <c r="BQ4" i="12"/>
  <c r="BP4" i="12"/>
  <c r="BO4" i="12"/>
  <c r="BN4" i="12"/>
  <c r="BM4" i="12"/>
  <c r="BL4" i="12"/>
  <c r="BK4" i="12"/>
  <c r="BJ4" i="12"/>
  <c r="BI4" i="12"/>
  <c r="BH4" i="12"/>
  <c r="BG4" i="12"/>
  <c r="BF4" i="12"/>
  <c r="BF6" i="12" s="1"/>
  <c r="BF9" i="12" s="1"/>
  <c r="BF10" i="12" s="1"/>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F6" i="12" s="1"/>
  <c r="CF9" i="12" s="1"/>
  <c r="CF10" i="12" s="1"/>
  <c r="CE3" i="12"/>
  <c r="CD3" i="12"/>
  <c r="CC3" i="12"/>
  <c r="CB3" i="12"/>
  <c r="CA3" i="12"/>
  <c r="BZ3" i="12"/>
  <c r="BY3" i="12"/>
  <c r="BX3" i="12"/>
  <c r="BX6" i="12" s="1"/>
  <c r="BX9" i="12" s="1"/>
  <c r="BX10" i="12" s="1"/>
  <c r="BW3" i="12"/>
  <c r="BV3" i="12"/>
  <c r="BU3" i="12"/>
  <c r="BT3" i="12"/>
  <c r="BS3" i="12"/>
  <c r="BR3" i="12"/>
  <c r="BQ3" i="12"/>
  <c r="BP3" i="12"/>
  <c r="BP6" i="12" s="1"/>
  <c r="BP9" i="12" s="1"/>
  <c r="BP10" i="12" s="1"/>
  <c r="BO3" i="12"/>
  <c r="BN3" i="12"/>
  <c r="BM3" i="12"/>
  <c r="BL3" i="12"/>
  <c r="BK3" i="12"/>
  <c r="BJ3" i="12"/>
  <c r="BI3" i="12"/>
  <c r="BH3" i="12"/>
  <c r="BH6" i="12" s="1"/>
  <c r="BH9" i="12" s="1"/>
  <c r="BH10" i="12" s="1"/>
  <c r="BG3" i="12"/>
  <c r="BF3" i="12"/>
  <c r="BE3" i="12"/>
  <c r="BD3" i="12"/>
  <c r="BC3" i="12"/>
  <c r="BB3" i="12"/>
  <c r="BA3" i="12"/>
  <c r="AZ3" i="12"/>
  <c r="AZ6" i="12" s="1"/>
  <c r="AZ9" i="12" s="1"/>
  <c r="AZ10" i="12" s="1"/>
  <c r="AY3" i="12"/>
  <c r="AX3" i="12"/>
  <c r="AW3" i="12"/>
  <c r="AV3" i="12"/>
  <c r="AU3" i="12"/>
  <c r="AT3" i="12"/>
  <c r="AS3" i="12"/>
  <c r="AR3" i="12"/>
  <c r="AR6" i="12" s="1"/>
  <c r="AR9" i="12" s="1"/>
  <c r="AR10" i="12" s="1"/>
  <c r="AQ3" i="12"/>
  <c r="AP3" i="12"/>
  <c r="AO3" i="12"/>
  <c r="AN3" i="12"/>
  <c r="AM3" i="12"/>
  <c r="AL3" i="12"/>
  <c r="AK3" i="12"/>
  <c r="AJ3" i="12"/>
  <c r="AJ6" i="12" s="1"/>
  <c r="AJ9" i="12" s="1"/>
  <c r="AJ10" i="12" s="1"/>
  <c r="AI3" i="12"/>
  <c r="AH3" i="12"/>
  <c r="AG3" i="12"/>
  <c r="AF3" i="12"/>
  <c r="AE3" i="12"/>
  <c r="AD3" i="12"/>
  <c r="AC3" i="12"/>
  <c r="AB3" i="12"/>
  <c r="AB6" i="12" s="1"/>
  <c r="AB9" i="12" s="1"/>
  <c r="AB10" i="12" s="1"/>
  <c r="AA3" i="12"/>
  <c r="Z3" i="12"/>
  <c r="Y3" i="12"/>
  <c r="X3" i="12"/>
  <c r="W3" i="12"/>
  <c r="V3" i="12"/>
  <c r="U3" i="12"/>
  <c r="T3" i="12"/>
  <c r="S3" i="12"/>
  <c r="R3" i="12"/>
  <c r="Q3" i="12"/>
  <c r="P3" i="12"/>
  <c r="P6" i="12" s="1"/>
  <c r="P9" i="12" s="1"/>
  <c r="P10" i="12" s="1"/>
  <c r="O3" i="12"/>
  <c r="N3" i="12"/>
  <c r="M3" i="12"/>
  <c r="L3" i="12"/>
  <c r="L6" i="12" s="1"/>
  <c r="L9" i="12" s="1"/>
  <c r="L10" i="12" s="1"/>
  <c r="K3" i="12"/>
  <c r="J3" i="12"/>
  <c r="I3" i="12"/>
  <c r="H3" i="12"/>
  <c r="H6" i="12" s="1"/>
  <c r="H9" i="12" s="1"/>
  <c r="H10" i="12" s="1"/>
  <c r="G3" i="12"/>
  <c r="F3" i="12"/>
  <c r="E3" i="12"/>
  <c r="D3" i="12"/>
  <c r="Z6" i="12"/>
  <c r="Z9" i="12" s="1"/>
  <c r="Z10" i="12" s="1"/>
  <c r="AH6" i="12" l="1"/>
  <c r="AH9" i="12" s="1"/>
  <c r="AH10" i="12" s="1"/>
  <c r="AX6" i="12"/>
  <c r="AX9" i="12" s="1"/>
  <c r="AX10" i="12" s="1"/>
  <c r="BN6" i="12"/>
  <c r="BN9" i="12" s="1"/>
  <c r="BN10" i="12" s="1"/>
  <c r="CD6" i="12"/>
  <c r="CD9" i="12" s="1"/>
  <c r="CD10" i="12" s="1"/>
  <c r="F6" i="12"/>
  <c r="F9" i="12" s="1"/>
  <c r="F10" i="12" s="1"/>
  <c r="J6" i="12"/>
  <c r="J9" i="12" s="1"/>
  <c r="J10" i="12" s="1"/>
  <c r="N6" i="12"/>
  <c r="N9" i="12" s="1"/>
  <c r="N10" i="12" s="1"/>
  <c r="R6" i="12"/>
  <c r="R9" i="12" s="1"/>
  <c r="R10" i="12" s="1"/>
  <c r="V6" i="12"/>
  <c r="V9" i="12" s="1"/>
  <c r="V10" i="12" s="1"/>
  <c r="AD6" i="12"/>
  <c r="AD9" i="12" s="1"/>
  <c r="AD10" i="12" s="1"/>
  <c r="AL6" i="12"/>
  <c r="AL9" i="12" s="1"/>
  <c r="AL10" i="12" s="1"/>
  <c r="AT6" i="12"/>
  <c r="AT9" i="12" s="1"/>
  <c r="AT10" i="12" s="1"/>
  <c r="BB6" i="12"/>
  <c r="BB9" i="12" s="1"/>
  <c r="BB10" i="12" s="1"/>
  <c r="BJ6" i="12"/>
  <c r="BJ9" i="12" s="1"/>
  <c r="BJ10" i="12" s="1"/>
  <c r="BR6" i="12"/>
  <c r="BR9" i="12" s="1"/>
  <c r="BR10" i="12" s="1"/>
  <c r="BZ6" i="12"/>
  <c r="BZ9" i="12" s="1"/>
  <c r="BZ10" i="12" s="1"/>
  <c r="G6" i="12"/>
  <c r="G9" i="12" s="1"/>
  <c r="G10" i="12" s="1"/>
  <c r="K6" i="12"/>
  <c r="K9" i="12" s="1"/>
  <c r="K10" i="12" s="1"/>
  <c r="O6" i="12"/>
  <c r="O9" i="12" s="1"/>
  <c r="O10" i="12" s="1"/>
  <c r="S6" i="12"/>
  <c r="S9" i="12" s="1"/>
  <c r="S10" i="12" s="1"/>
  <c r="W6" i="12"/>
  <c r="W9" i="12" s="1"/>
  <c r="W10" i="12" s="1"/>
  <c r="AA6" i="12"/>
  <c r="AA9" i="12" s="1"/>
  <c r="AA10" i="12" s="1"/>
  <c r="AE6" i="12"/>
  <c r="AE9" i="12" s="1"/>
  <c r="AE10" i="12" s="1"/>
  <c r="AI6" i="12"/>
  <c r="AI9" i="12" s="1"/>
  <c r="AI10" i="12" s="1"/>
  <c r="AM6" i="12"/>
  <c r="AM9" i="12" s="1"/>
  <c r="AM10" i="12" s="1"/>
  <c r="AQ6" i="12"/>
  <c r="AQ9" i="12" s="1"/>
  <c r="AQ10" i="12" s="1"/>
  <c r="AU6" i="12"/>
  <c r="AU9" i="12" s="1"/>
  <c r="AU10" i="12" s="1"/>
  <c r="AY6" i="12"/>
  <c r="AY9" i="12" s="1"/>
  <c r="AY10" i="12" s="1"/>
  <c r="BC6" i="12"/>
  <c r="BC9" i="12" s="1"/>
  <c r="BC10" i="12" s="1"/>
  <c r="BG6" i="12"/>
  <c r="BG9" i="12" s="1"/>
  <c r="BG10" i="12" s="1"/>
  <c r="BK6" i="12"/>
  <c r="BK9" i="12" s="1"/>
  <c r="BK10" i="12" s="1"/>
  <c r="BO6" i="12"/>
  <c r="BO9" i="12" s="1"/>
  <c r="BO10" i="12" s="1"/>
  <c r="BS6" i="12"/>
  <c r="BS9" i="12" s="1"/>
  <c r="BS10" i="12" s="1"/>
  <c r="BW6" i="12"/>
  <c r="BW9" i="12" s="1"/>
  <c r="BW10" i="12" s="1"/>
  <c r="CA6" i="12"/>
  <c r="CA9" i="12" s="1"/>
  <c r="CA10" i="12" s="1"/>
  <c r="CE6" i="12"/>
  <c r="CE9" i="12" s="1"/>
  <c r="CE10" i="12" s="1"/>
  <c r="D6" i="12"/>
  <c r="D9" i="12" s="1"/>
  <c r="D10" i="12" s="1"/>
  <c r="T6" i="12"/>
  <c r="T9" i="12" s="1"/>
  <c r="T10" i="12" s="1"/>
  <c r="X6" i="12"/>
  <c r="X9" i="12" s="1"/>
  <c r="X10" i="12" s="1"/>
  <c r="AF6" i="12"/>
  <c r="AF9" i="12" s="1"/>
  <c r="AF10" i="12" s="1"/>
  <c r="AN6" i="12"/>
  <c r="AN9" i="12" s="1"/>
  <c r="AN10" i="12" s="1"/>
  <c r="AV6" i="12"/>
  <c r="AV9" i="12" s="1"/>
  <c r="AV10" i="12" s="1"/>
  <c r="BD6" i="12"/>
  <c r="BD9" i="12" s="1"/>
  <c r="BD10" i="12" s="1"/>
  <c r="BL6" i="12"/>
  <c r="BL9" i="12" s="1"/>
  <c r="BL10" i="12" s="1"/>
  <c r="BT6" i="12"/>
  <c r="BT9" i="12" s="1"/>
  <c r="BT10" i="12" s="1"/>
  <c r="CB6" i="12"/>
  <c r="CB9" i="12" s="1"/>
  <c r="CB10" i="12" s="1"/>
  <c r="E6" i="12"/>
  <c r="E9" i="12" s="1"/>
  <c r="E10" i="12" s="1"/>
  <c r="I6" i="12"/>
  <c r="I9" i="12" s="1"/>
  <c r="I10" i="12" s="1"/>
  <c r="M6" i="12"/>
  <c r="M9" i="12" s="1"/>
  <c r="M10" i="12" s="1"/>
  <c r="Q6" i="12"/>
  <c r="Q9" i="12" s="1"/>
  <c r="Q10" i="12" s="1"/>
  <c r="U6" i="12"/>
  <c r="U9" i="12" s="1"/>
  <c r="U10" i="12" s="1"/>
  <c r="Y6" i="12"/>
  <c r="Y9" i="12" s="1"/>
  <c r="Y10" i="12" s="1"/>
  <c r="AC6" i="12"/>
  <c r="AC9" i="12" s="1"/>
  <c r="AC10" i="12" s="1"/>
  <c r="AG6" i="12"/>
  <c r="AG9" i="12" s="1"/>
  <c r="AG10" i="12" s="1"/>
  <c r="AK6" i="12"/>
  <c r="AK9" i="12" s="1"/>
  <c r="AK10" i="12" s="1"/>
  <c r="AO6" i="12"/>
  <c r="AO9" i="12" s="1"/>
  <c r="AO10" i="12" s="1"/>
  <c r="AS6" i="12"/>
  <c r="AS9" i="12" s="1"/>
  <c r="AS10" i="12" s="1"/>
  <c r="AW6" i="12"/>
  <c r="AW9" i="12" s="1"/>
  <c r="AW10" i="12" s="1"/>
  <c r="BA6" i="12"/>
  <c r="BA9" i="12" s="1"/>
  <c r="BA10" i="12" s="1"/>
  <c r="BE6" i="12"/>
  <c r="BE9" i="12" s="1"/>
  <c r="BE10" i="12" s="1"/>
  <c r="BI6" i="12"/>
  <c r="BI9" i="12" s="1"/>
  <c r="BI10" i="12" s="1"/>
  <c r="BM6" i="12"/>
  <c r="BM9" i="12" s="1"/>
  <c r="BM10" i="12" s="1"/>
  <c r="BQ6" i="12"/>
  <c r="BQ9" i="12" s="1"/>
  <c r="BQ10" i="12" s="1"/>
  <c r="BU6" i="12"/>
  <c r="BU9" i="12" s="1"/>
  <c r="BU10" i="12" s="1"/>
  <c r="BY6" i="12"/>
  <c r="BY9" i="12" s="1"/>
  <c r="BY10" i="12" s="1"/>
  <c r="CC6" i="12"/>
  <c r="CC9" i="12" s="1"/>
  <c r="CC10" i="12" s="1"/>
  <c r="CG6" i="12"/>
  <c r="CG9" i="12" s="1"/>
  <c r="CG10" i="12" s="1"/>
  <c r="C6" i="12"/>
  <c r="C9" i="12" s="1"/>
  <c r="C10" i="12" s="1"/>
  <c r="CL13" i="2"/>
  <c r="CL17" i="2"/>
  <c r="CL18" i="2"/>
  <c r="CL22" i="2"/>
  <c r="CL25" i="2"/>
  <c r="CL26" i="2"/>
  <c r="CL27" i="2"/>
  <c r="CL28" i="2"/>
  <c r="CL29" i="2"/>
  <c r="CL30" i="2"/>
  <c r="CL31" i="2"/>
  <c r="CL6" i="3"/>
  <c r="CL34" i="2"/>
  <c r="CL6" i="2"/>
  <c r="CL16" i="2" l="1"/>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<sst xmlns="http://schemas.openxmlformats.org/spreadsheetml/2006/main" count="1684" uniqueCount="354">
  <si>
    <t>STADIF</t>
  </si>
  <si>
    <t>TOTAL</t>
  </si>
  <si>
    <t>4.m</t>
  </si>
  <si>
    <t>Agriculture, sylviculture et pêche (01-03)</t>
  </si>
  <si>
    <t>Culture et production animale, chasse et services annexes (01)</t>
  </si>
  <si>
    <t>Sylviculture et exploitation forestière (02)</t>
  </si>
  <si>
    <t>Pêche et aquaculture (03)</t>
  </si>
  <si>
    <t>Industries extractives (05-09)</t>
  </si>
  <si>
    <t>Industrie manufacturière (10-33)</t>
  </si>
  <si>
    <t>Industries alimentaires, fabrication de boissons et de produits à base de tabac (10-12)</t>
  </si>
  <si>
    <t>Fabrication de textiles, industrie de l'habillement, industrie du cuir et de la chaussure (13-15)</t>
  </si>
  <si>
    <t>Travail du bois et fabrication d'articles en bois et en liège, à l'exception des meubles (16)</t>
  </si>
  <si>
    <t>Industrie du papier et du carton (17)</t>
  </si>
  <si>
    <t>Imprimerie et reproduction d'enregistrements (18)</t>
  </si>
  <si>
    <t>Cokéfaction et raffinage (19)</t>
  </si>
  <si>
    <t>Industrie chimique (20)</t>
  </si>
  <si>
    <t>Fabrication de produits pharmaceutiques de base (21)</t>
  </si>
  <si>
    <t>Fabrication de produits en caoutchouc et en plastique (22)</t>
  </si>
  <si>
    <t>Fabrication d'autres produits minéraux non métalliques (23)</t>
  </si>
  <si>
    <t>Métallurgie (24)</t>
  </si>
  <si>
    <t>Fabrication de produits métalliques, à l'exception des machines et des équipements (25)</t>
  </si>
  <si>
    <t>Fabrication de produits informatiques, électroniques et optiques (26)</t>
  </si>
  <si>
    <t>Fabrication d'équipements électriques (27)</t>
  </si>
  <si>
    <t>Fabrication de machines et d'équipements n.a.c. (28)</t>
  </si>
  <si>
    <t>Construction et assemblage de véhicules automobiles, de remorques et de semi-remorques (29)</t>
  </si>
  <si>
    <t>Fabrication d'autres matériels de transport (30)</t>
  </si>
  <si>
    <t>Fabrication de meubles ; autres industries manufacturières (31-32)</t>
  </si>
  <si>
    <t>Réparation et installation de machines et d'équipements (33)</t>
  </si>
  <si>
    <t>Production et distribution d'électricité, de gaz, de vapeur et d'air conditionné (35)</t>
  </si>
  <si>
    <t>Production et distribution d'eau; assainissement, gestion des déchets et dépollution (36-39)</t>
  </si>
  <si>
    <t>Captage, traitement et distribution d'eau (36)</t>
  </si>
  <si>
    <t>Collecte et traitement des eaux usées ; collecte, traitement et élimination des déchets ; récupération ; dépollution et autres services de gestion des déchets (37-39)</t>
  </si>
  <si>
    <t>Construction (41-43)</t>
  </si>
  <si>
    <t>Commerce; réparation d'automobiles et de motocycles (45-47)</t>
  </si>
  <si>
    <t>Commerce de gros et de détail et réparation de véhicules automobiles et de motocycles (45)</t>
  </si>
  <si>
    <t>Commerce de gros, à l'exception des véhicules automobiles et des motocycles (46)</t>
  </si>
  <si>
    <t>Commerce de détail, à l'exception des automobiles et des motocycles (47)</t>
  </si>
  <si>
    <t>Transports et entreposage (49-53)</t>
  </si>
  <si>
    <t>Transports terrestres et transport par conduites (49)</t>
  </si>
  <si>
    <t>Transports par eau (50)</t>
  </si>
  <si>
    <t>Transports aériens (51)</t>
  </si>
  <si>
    <t>Entreposage et services auxiliaires des transports (52)</t>
  </si>
  <si>
    <t>Activités de poste et de courrier (53)</t>
  </si>
  <si>
    <t>Hébergement ; restauration (55-56)</t>
  </si>
  <si>
    <t>Information et communication (58-63)</t>
  </si>
  <si>
    <t>Éditions (58)</t>
  </si>
  <si>
    <t>Production de films cinématographiques, de vidéo et de programmes de télévision, enregistrement sonore et édition musicale ; programmation et diffusion de programmes de radio et de télévision (59-60)</t>
  </si>
  <si>
    <t>Télécommunications (61)</t>
  </si>
  <si>
    <t>Programmation, conseil et autres activités informatiques ; services d'information (62-63)</t>
  </si>
  <si>
    <t>Activités financières et d'assurance (64-66)</t>
  </si>
  <si>
    <t>Activités des services financiers, hors assurance et caisses de retraite (64)</t>
  </si>
  <si>
    <t>Assurance, réassurance et caisses de retraite, à l'exclusion des assurances sociales obligatoires (65)</t>
  </si>
  <si>
    <t>Activités auxiliaires de services financiers et d'assurance (66)</t>
  </si>
  <si>
    <t>Activités immobilières (68)</t>
  </si>
  <si>
    <t>Activités spécialisées, scientifiques et techniques (69-75)</t>
  </si>
  <si>
    <t>Activités juridiques et comptables ; activités des sièges sociaux, conseil de gestion (69-70)</t>
  </si>
  <si>
    <t>Activités d'architecture et d'ingénierie, activités de contrôle et analyses techniques (71)</t>
  </si>
  <si>
    <t>Recherche-développement scientifique (72)</t>
  </si>
  <si>
    <t>Publicité et études de marché (73)</t>
  </si>
  <si>
    <t>Autres activités spécialisées, scientifiques et techniques ; activités vétérinaires (74-75)</t>
  </si>
  <si>
    <t>Activités de services administratifs et de soutien (77-82)</t>
  </si>
  <si>
    <t>Activités de location et location-bail (77)</t>
  </si>
  <si>
    <t>Activités liées à l'emploi (78)</t>
  </si>
  <si>
    <t>Activités des agences de voyage, voyagistes, services de réservation et activités connexes (79)</t>
  </si>
  <si>
    <t>Enquêtes et sécurité ; services relatifs aux bâtiments, aménagement paysager ; services administratifs de bureau et autres activités de soutien aux entreprises (80-82)</t>
  </si>
  <si>
    <t>Administration publique et défense, sécurité sociale obligatoire (84)</t>
  </si>
  <si>
    <t>Enseignement (85)</t>
  </si>
  <si>
    <t>Santé humaine et action sociale (86-88)</t>
  </si>
  <si>
    <t>Activités pour la santé humaine (86)</t>
  </si>
  <si>
    <t>Activités médico-sociales et sociales avec hébergement ; action sociale sans hébergement (87-88)</t>
  </si>
  <si>
    <t>Arts, spectacles et activités récréatives (90-93)</t>
  </si>
  <si>
    <t>Activités créatives, artistiques et de spectacle ; bibliothèques, archives, musées et autres activités culturelles ; organisation de jeux de hasard et d'argent (90-92)</t>
  </si>
  <si>
    <t>Activités sportives, récréatives et de loisirs (93)</t>
  </si>
  <si>
    <t>Autres activités de services (94-96)</t>
  </si>
  <si>
    <t>Activités des organisations associatives (94)</t>
  </si>
  <si>
    <t>Réparation d'ordinateurs et de biens personnels et domestiques (95)</t>
  </si>
  <si>
    <t>Autres services personnels (96)</t>
  </si>
  <si>
    <t>Activités des ménages en tant qu'employeurs de personnel domestique et activités indifférenciées des ménages en tant que producteurs de biens et services pour usage propre (97-98)</t>
  </si>
  <si>
    <t>Activités extra territoriales (99)</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</si>
  <si>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</si>
  <si>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</si>
  <si>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</si>
  <si>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</si>
  <si>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</si>
  <si>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</si>
  <si>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Environnement</t>
  </si>
  <si>
    <t>Flux d'énergie sur toutes les activités</t>
  </si>
  <si>
    <t>Ressources énergétique naturelles</t>
  </si>
  <si>
    <t>Ressources énergétiques naturelles fossiles non renouvelables</t>
  </si>
  <si>
    <t>Ressources naturelles non renouvelables de l'énergie nucléaire</t>
  </si>
  <si>
    <t>Ressources énergétiques naturelles renouvelables issues de l'eau</t>
  </si>
  <si>
    <t>Ressources énergétiques naturelles renouvelables issues du vent</t>
  </si>
  <si>
    <t>Ressources énergétiques naturelles renouvelables issues du soleil</t>
  </si>
  <si>
    <t>Ressources naturelles renouvelables issues du biomasse</t>
  </si>
  <si>
    <t>Autres ressources énergétiques naturelles renouvelables</t>
  </si>
  <si>
    <t>Produits énergétiques</t>
  </si>
  <si>
    <t>Houille</t>
  </si>
  <si>
    <t>Lignite et tourbe</t>
  </si>
  <si>
    <t>Gaz dérivés (sans biogaz)</t>
  </si>
  <si>
    <t>Produits dérivés du charbon (coke, goudron, agglomérés de houille, BKB et produits dérivés de la tourbe)</t>
  </si>
  <si>
    <t>Pétrole brut, liquides de gaz naturel (LGN) et autres hydrocarbures (sans biocomposants)</t>
  </si>
  <si>
    <t>Gaz naturel (sans biocomposants)</t>
  </si>
  <si>
    <t>Essence moteur et aviation (sans biocomposants)</t>
  </si>
  <si>
    <t>Pétrole lampant et carburéacteur (sans biocomposants)</t>
  </si>
  <si>
    <t>Naphta</t>
  </si>
  <si>
    <t>Diesel de transport (sans biocomposants)</t>
  </si>
  <si>
    <t>Fioul domestique et autres gazoles (sans biocomposants)</t>
  </si>
  <si>
    <t>Fioul résiduel</t>
  </si>
  <si>
    <t>Gaz de raffinerie, Éthane et Gaz de pétrole liquéfié (GPL)</t>
  </si>
  <si>
    <t>Autres produits pétroliers y c. additifs/composés oxygénés et produits d'alimentation des raffineries</t>
  </si>
  <si>
    <t>Combustible nucléaire</t>
  </si>
  <si>
    <t>Bois de chauffage, résidus de bois et autre biomasse solide, charbon de bois</t>
  </si>
  <si>
    <t>Biocarburants liquides</t>
  </si>
  <si>
    <t>Biogaz</t>
  </si>
  <si>
    <t>Energie électrique</t>
  </si>
  <si>
    <t>Chaleur</t>
  </si>
  <si>
    <t>Résidus énergétiques</t>
  </si>
  <si>
    <t>Déchets renouvelables</t>
  </si>
  <si>
    <t>Déchets non renouvelables</t>
  </si>
  <si>
    <t>Pertes énergétiques de tout type (pendant l'extraction, la distribution, le stockage, la transformation et la dissipation de chaleur provenant de lutilisation finale)</t>
  </si>
  <si>
    <t>Ènergie contenue dans les produits dutilisation non énergétique</t>
  </si>
  <si>
    <t>Ecart statistique entre entrées et sorties pour l'ensemble des flux d'énergie</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</si>
  <si>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</si>
  <si>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</si>
  <si>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</si>
  <si>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</si>
  <si>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</si>
  <si>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</si>
  <si>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</si>
  <si>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</si>
  <si>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</si>
  <si>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</si>
  <si>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</si>
  <si>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</si>
  <si>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</si>
  <si>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</si>
  <si>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</si>
  <si>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</si>
  <si>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</si>
  <si>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</si>
  <si>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</si>
  <si>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</si>
  <si>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</si>
  <si>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</si>
  <si>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</si>
  <si>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</si>
  <si>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</si>
  <si>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</si>
  <si>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</si>
  <si>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</si>
  <si>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</si>
  <si>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</si>
  <si>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</si>
  <si>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</si>
  <si>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</si>
  <si>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</si>
  <si>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</si>
  <si>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</si>
  <si>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</si>
  <si>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</si>
  <si>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</si>
  <si>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</si>
  <si>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</si>
  <si>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</si>
  <si>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</si>
  <si>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</si>
  <si>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</si>
  <si>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</si>
  <si>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</si>
  <si>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</si>
  <si>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</si>
  <si>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</si>
  <si>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</si>
  <si>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</si>
  <si>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</si>
  <si>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</si>
  <si>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</si>
  <si>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</si>
  <si>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</si>
  <si>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</si>
  <si>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</si>
  <si>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</si>
  <si>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</si>
  <si>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</si>
  <si>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</si>
  <si>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</si>
  <si>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</si>
  <si>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</si>
  <si>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</si>
  <si>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</si>
  <si>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</si>
  <si>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</si>
  <si>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</si>
  <si>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</si>
  <si>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</si>
  <si>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</si>
  <si>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</si>
  <si>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</si>
  <si>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</si>
  <si>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</si>
  <si>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</si>
  <si>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</si>
  <si>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</si>
  <si>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</si>
  <si>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</si>
  <si>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</si>
  <si>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</si>
  <si>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</si>
  <si>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</si>
  <si>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</si>
  <si>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</si>
  <si>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</si>
  <si>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</si>
  <si>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</si>
  <si>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</si>
  <si>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</si>
  <si>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</si>
  <si>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</si>
  <si>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</si>
  <si>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</si>
  <si>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</si>
  <si>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</si>
  <si>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</si>
  <si>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</si>
  <si>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</si>
  <si>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</si>
  <si>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</si>
  <si>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</si>
  <si>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</si>
  <si>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</si>
  <si>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</si>
  <si>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</si>
  <si>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</si>
  <si>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</si>
  <si>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</si>
  <si>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</si>
  <si>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</si>
  <si>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</si>
  <si>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</si>
  <si>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</si>
  <si>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</si>
  <si>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</si>
  <si>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</si>
  <si>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</si>
  <si>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</si>
  <si>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</si>
  <si>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</si>
  <si>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</si>
  <si>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</si>
  <si>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</si>
  <si>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</si>
  <si>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</si>
  <si>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</si>
  <si>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</si>
  <si>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</si>
  <si>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</si>
  <si>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</si>
  <si>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</si>
  <si>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</si>
  <si>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</si>
  <si>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</si>
  <si>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</si>
  <si>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</si>
  <si>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Total producteurs (01-99 )</t>
  </si>
  <si>
    <t>COMPTES DES FLUX PHYSIQUES D'ENERGIE</t>
  </si>
  <si>
    <t>Tableau A</t>
  </si>
  <si>
    <t>Tableau B</t>
  </si>
  <si>
    <t>Tableau C</t>
  </si>
  <si>
    <t>Tableau D</t>
  </si>
  <si>
    <t>Tableau E</t>
  </si>
  <si>
    <t>Tableau E - Tableau de concordance</t>
  </si>
  <si>
    <t>Tableau D - Vecteurs des indicateurs énergétiques clés</t>
  </si>
  <si>
    <t>Tableau C - Tableau des emplois physiques des flux d'énergie générant des émissions</t>
  </si>
  <si>
    <t>Tableau B - Tableau des emplois des flux d’énergie</t>
  </si>
  <si>
    <t>Physical Energy Flow Accounts (PEFA)</t>
  </si>
  <si>
    <t>Tableau A - Tableau des ressources pour les flux d’énergie</t>
  </si>
  <si>
    <t xml:space="preserve">Extraction des ressources énergétiques naturelles par activité économique </t>
  </si>
  <si>
    <t>Production domestique de produits énergétiques</t>
  </si>
  <si>
    <t xml:space="preserve">Consommation de déchets pour usages énergétiques </t>
  </si>
  <si>
    <t>Consommation énergétique domestique nette</t>
  </si>
  <si>
    <t>Tableau D - Vecteurs d'indicateurs énergétiques clés</t>
  </si>
  <si>
    <t>Total des ressources</t>
  </si>
  <si>
    <t>Total des emplois</t>
  </si>
  <si>
    <t xml:space="preserve">Tableau C - Tableau des emplois physiques des flux d'énergie générant des émissions
</t>
  </si>
  <si>
    <t>Utilisation totale d'énergie par les unités résidentes (principe de résidence)</t>
  </si>
  <si>
    <t>(−) Utilisation d'énergie par les unités résidentes à l'étranger</t>
  </si>
  <si>
    <t xml:space="preserve">     Navires de pêche nationaux opérant à l’étranger</t>
  </si>
  <si>
    <t>Transport aérien international opéré par des unités résidentes</t>
  </si>
  <si>
    <t>(+) Utilisation d'énergie par des non-résidents sur le territoire</t>
  </si>
  <si>
    <t xml:space="preserve">      Transport terrestre opéré par des non-résidents sur le territoire</t>
  </si>
  <si>
    <t xml:space="preserve">      Transport aérien opéré par des non-résidents sur le territoire</t>
  </si>
  <si>
    <t>(=) Consommation intérieure brute d'énergie (sur base du territoire)</t>
  </si>
  <si>
    <t>Transport terrestre des unités résidentes opérants à l'étranger</t>
  </si>
  <si>
    <t>Total des entrées/sorties énergétiques</t>
  </si>
  <si>
    <t>Energie contenue dans les produits dutilisation non énergétique</t>
  </si>
  <si>
    <t>Tableau A : Tableau des ressources pour les flux d'énergie, en térajoules</t>
  </si>
  <si>
    <t>Tableau B - Tableau des emplois des flux d'énergie, en térajoules</t>
  </si>
  <si>
    <t>Explications des éléments du tableau E:</t>
  </si>
  <si>
    <t>Cette valeur est la consommation énergétique domestique nette du tableau D</t>
  </si>
  <si>
    <t>Carburant prélevé à l'étranger par des navires de pêche résidents</t>
  </si>
  <si>
    <t>Carburant acheté à l'étranger par des unités résidentes pour transport terrestre (rail inclus)</t>
  </si>
  <si>
    <t>Transport par eau international entrepris par des unités résidentes</t>
  </si>
  <si>
    <t>Carburant acheté par des non-résidents en Belgique pour le transport terrestre (rail inclus)</t>
  </si>
  <si>
    <t xml:space="preserve">Carburant prélevé en Belgique par les unités résidentes pour le transport aérien international </t>
  </si>
  <si>
    <t>Carburant prélevé  en Belgique par des non-résidents pour le transport par eau domestique.</t>
  </si>
  <si>
    <t>Carburant prélevé en Belgique par les non-résidents pour le transport aérien domestique et international.</t>
  </si>
  <si>
    <t>Consommation intérieure brute d'énergie (GIEC) telle que compilée et publiée par Eurostat (harmonisée internationnallement). Le GIEC n'inclut aucune consommation d'énergie pour le transport par eau international.</t>
  </si>
  <si>
    <t>élément 1</t>
  </si>
  <si>
    <t>élément 2.1</t>
  </si>
  <si>
    <t>élément 2.2</t>
  </si>
  <si>
    <t>élément 2.3</t>
  </si>
  <si>
    <t>élément 2.4</t>
  </si>
  <si>
    <t>élément 3.1</t>
  </si>
  <si>
    <t>élément 3.2</t>
  </si>
  <si>
    <t xml:space="preserve">élément 3.3 </t>
  </si>
  <si>
    <t>élément 4.m</t>
  </si>
  <si>
    <t>élément 5</t>
  </si>
  <si>
    <t>Il est possible que l'élément 1 inclut les flux d'énergie au-delà de ceux rapportés dans les statistiques énergétiques, dès lors ils ne sont pas inclus dans l'élément 5 qui est dérivé des statstiques énergétiques. Ces flux d'énergie 'au-delà des statistiques énergétiques' sont inclus dans l'élément 4 et peuvent être présentés ici comme un 'élément-mémo' séparé.</t>
  </si>
  <si>
    <t xml:space="preserve">Le tableau A décrit l’origine de tous les flux d’énergie. Il présente cinq catégories de source : l’environnement, les branches d’activité, les ménages, le reste du monde et l’accumulation. </t>
  </si>
  <si>
    <t>Le tableau B enregistre les emplois des différents flux par utilisateur. Il existe cinq catégories d’utilisateur : les branches d’activité, les ménages, le reste du monde, l’accumulation et l’environnement.</t>
  </si>
  <si>
    <t>Le tableau C détermine quels flux d’énergie enregistrés dans le tableau des emplois génèrent des émissions.</t>
  </si>
  <si>
    <t>Le tableau D regroupe des indicateurs énergétiques répartis entre production, consommation et accumulation. Il calcule sept indicateurs clés dérivés des tableaux A et B.</t>
  </si>
  <si>
    <t>Le tableau E réconcilie le principe de résidence et le principe du territoire. Il décrit les principales corrections apportées à l’indicateur clé selon le principe de résidence pour obtenir l’indicateur clé selon le principe du territoire.</t>
  </si>
  <si>
    <t>Activités économiques du reste du monde</t>
  </si>
  <si>
    <t>Consommation intermédiaire de produits énergétiques</t>
  </si>
  <si>
    <t xml:space="preserve">Consommation de produits énergétiques par les ménages </t>
  </si>
  <si>
    <t>Tableau E - Tableau de concordance 
Concordance entre l'indicateur des comptes de l'énergie (principe de résidence) et l'indicateur des bilans énergétiques (principe de territoire)</t>
  </si>
  <si>
    <t xml:space="preserve">    Transport par eau opéré par des non-résidents sur le territoire</t>
  </si>
  <si>
    <t>(+/-) Autres adaptations et écarts statistiques</t>
  </si>
  <si>
    <t xml:space="preserve">        (−) dont (memo) : flux d'énergie non rapportés dans les statistiques énergétiques mais inclus dans les PEFA (élément 1)</t>
  </si>
  <si>
    <t xml:space="preserve">Carburant prévelé par des unités résidentes (1) pour le 'transport par eau international' comme défini dans les statistiques énergétiques, incluant partiellement le carburant prélevé dans les ports domestiques (enregistré comme 'bunkers maritimes internationaux' dans les statistiques énergétiques); et/ou (2) pour le 'transport par eau domestique' à l'étranger. Le 'transport par eau international' renvoit aux trajets entre ports de départ et d'arrivée qui sont sur des territoires nationaux différents, le 'transport par eau domestique' renvoit aux trajets entre ports de départ et d'arrivée se trouvant sur le même territoire national. </t>
  </si>
  <si>
    <t xml:space="preserve">élément 4 </t>
  </si>
  <si>
    <t>Inclu les adapations concernant la consommation d'énergie enregistrée dans les PEFA mais non rapportées dans les statistiques énergétiques (5 IEA/Eurostat annual questionnaires), et dès lors non inclus dans la consommation intérieure brute d'néergie (GIEC)</t>
  </si>
  <si>
    <t>Consommation énergétique domestique nette pour usages non énergétiques</t>
  </si>
  <si>
    <t>Utilisations d'énergie générant des émissions</t>
  </si>
  <si>
    <t>Consommation énergétique domestique nette pour usages énergétiques</t>
  </si>
  <si>
    <t>PEFA_IND06a</t>
  </si>
  <si>
    <t>PEFA_IND06b</t>
  </si>
  <si>
    <t>PEFA_IND08</t>
  </si>
  <si>
    <t>Le tableau B1 enregistre la transformation des différents flux d'énergie par utilisateur. Il existe cinq catégories d’utilisateur : les branches d’activité, les ménages, le reste du monde, l’accumulation et l’environnement.</t>
  </si>
  <si>
    <t>Le tableau B2 enregistre la consommation finale des différents flux d'énergie par utilisateur. Il existe cinq catégories d’utilisateur : les branches d’activité, les ménages, le reste du monde, l’accumulation et l’environnement.</t>
  </si>
  <si>
    <t>Tableau B1</t>
  </si>
  <si>
    <t>Tableau B2</t>
  </si>
  <si>
    <t>Tableau B1 - Tableau de transformation des flux d’énergie</t>
  </si>
  <si>
    <t>Tableau B2 - Tableau de consommation finale des flux d’énergie</t>
  </si>
  <si>
    <t>Tableau B1 -  Tableau de transformation des flux d’énergie, en térajoules</t>
  </si>
  <si>
    <t>Tableau B2 - Tableau de consommation finale des flux d’énergie, en térajoules</t>
  </si>
  <si>
    <t>Consommation TJ</t>
  </si>
  <si>
    <t/>
  </si>
  <si>
    <t>Comparaison à Tableau D - consommation domestique nette</t>
  </si>
  <si>
    <t>Total consommation TJ avec utilisation non énergétique</t>
  </si>
  <si>
    <t>Consommation finale (Tableau B2 - P + R28 + R29)</t>
  </si>
  <si>
    <t>Consommation de transformation (Tableau B1)</t>
  </si>
  <si>
    <t>Ressources (Tableau A - P + R30 + R31)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</si>
</sst>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b/>
      <sz val="11"/>
      <color indexed="1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b/>
      <sz val="10"/>
      <color theme="0"/>
      <name val="Arial"/>
      <family val="2"/>
    </font>
    <font>
      <sz val="10"/>
      <color theme="0"/>
      <name val="Arial"/>
      <family val="2"/>
    </font>
    <font>
      <sz val="14"/>
      <color theme="0"/>
      <name val="Arial"/>
      <family val="2"/>
    </font>
    <font>
      <i/>
      <sz val="10"/>
      <color theme="0"/>
      <name val="Arial"/>
      <family val="2"/>
    </font>
    <font>
      <sz val="9"/>
      <color theme="0"/>
      <name val="Arial"/>
      <family val="2"/>
    </font>
  </fonts>
  <fills count="9">
    <fill>
      <patternFill patternType="none"/>
    </fill>
    <fill>
      <patternFill patternType="gray125"/>
    </fill>
    <fill>
      <patternFill patternType="solid">
        <fgColor indexed="22"/>
        <bgColor indexed="64"/>
      </patternFill>
    </fill>
    <fill>
      <patternFill patternType="solid">
        <fgColor indexed="30"/>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3">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style="thin">
        <color indexed="23"/>
      </left>
      <right style="thin">
        <color indexed="23"/>
      </right>
      <top style="thin">
        <color indexed="64"/>
      </top>
      <bottom style="thin">
        <color indexed="64"/>
      </bottom>
      <diagonal/>
    </border>
    <border>
      <left style="thin">
        <color indexed="23"/>
      </left>
      <right style="thin">
        <color indexed="23"/>
      </right>
      <top/>
      <bottom style="thin">
        <color indexed="64"/>
      </bottom>
      <diagonal/>
    </border>
    <border>
      <left/>
      <right style="thin">
        <color indexed="23"/>
      </right>
      <top/>
      <bottom style="thin">
        <color indexed="64"/>
      </bottom>
      <diagonal/>
    </border>
    <border>
      <left style="thin">
        <color indexed="23"/>
      </left>
      <right/>
      <top style="thin">
        <color indexed="23"/>
      </top>
      <bottom style="thin">
        <color rgb="FFFF0000"/>
      </bottom>
      <diagonal/>
    </border>
    <border>
      <left/>
      <right/>
      <top/>
      <bottom style="thin">
        <color indexed="23"/>
      </bottom>
      <diagonal/>
    </border>
    <border>
      <left style="thin">
        <color theme="0" tint="-0.499984740745262"/>
      </left>
      <right/>
      <top/>
      <bottom style="thin">
        <color indexed="23"/>
      </bottom>
      <diagonal/>
    </border>
    <border>
      <left/>
      <right/>
      <top style="thin">
        <color indexed="23"/>
      </top>
      <bottom style="thin">
        <color rgb="FFFF0000"/>
      </bottom>
      <diagonal/>
    </border>
    <border>
      <left style="thin">
        <color indexed="23"/>
      </left>
      <right style="thin">
        <color indexed="23"/>
      </right>
      <top/>
      <bottom style="thin">
        <color rgb="FFFF0000"/>
      </bottom>
      <diagonal/>
    </border>
    <border>
      <left style="thin">
        <color indexed="23"/>
      </left>
      <right style="thin">
        <color indexed="23"/>
      </right>
      <top style="thin">
        <color indexed="64"/>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4">
    <xf numFmtId="0" fontId="0" fillId="0" borderId="0" xfId="0"/>
    <xf numFmtId="0" fontId="2" fillId="0" borderId="0"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4" borderId="7" xfId="1" applyNumberFormat="1" applyFont="1" applyFill="1" applyBorder="1" applyAlignment="1" applyProtection="1">
      <alignment vertical="center"/>
      <protection locked="0"/>
    </xf>
    <xf numFmtId="164" fontId="10" fillId="4" borderId="10" xfId="1" applyNumberFormat="1" applyFont="1" applyFill="1" applyBorder="1" applyAlignment="1" applyProtection="1">
      <alignment vertical="center"/>
      <protection locked="0"/>
    </xf>
    <xf numFmtId="164" fontId="10" fillId="4" borderId="17" xfId="1" applyNumberFormat="1" applyFont="1" applyFill="1" applyBorder="1" applyAlignment="1" applyProtection="1">
      <alignment vertical="center"/>
      <protection locked="0"/>
    </xf>
    <xf numFmtId="164" fontId="11" fillId="5"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4" borderId="22" xfId="1" applyNumberFormat="1" applyFont="1" applyFill="1" applyBorder="1" applyAlignment="1" applyProtection="1">
      <alignment vertical="center"/>
      <protection locked="0"/>
    </xf>
    <xf numFmtId="164" fontId="10" fillId="4" borderId="0" xfId="1" applyNumberFormat="1" applyFont="1" applyFill="1" applyBorder="1" applyAlignment="1" applyProtection="1">
      <alignment vertical="center"/>
      <protection locked="0"/>
    </xf>
    <xf numFmtId="164" fontId="8" fillId="4" borderId="0" xfId="1" applyNumberFormat="1" applyFont="1" applyFill="1" applyBorder="1" applyAlignment="1" applyProtection="1">
      <alignment vertical="center"/>
      <protection locked="0"/>
    </xf>
    <xf numFmtId="164" fontId="10" fillId="4" borderId="23" xfId="1" applyNumberFormat="1" applyFont="1" applyFill="1" applyBorder="1" applyAlignment="1" applyProtection="1">
      <alignment vertical="center"/>
      <protection locked="0"/>
    </xf>
    <xf numFmtId="164" fontId="11" fillId="5"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5" borderId="29" xfId="1" applyNumberFormat="1" applyFont="1" applyFill="1" applyBorder="1" applyAlignment="1" applyProtection="1">
      <alignment vertical="center"/>
      <protection locked="0"/>
    </xf>
    <xf numFmtId="164" fontId="11" fillId="5" borderId="31"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0" fillId="4" borderId="33" xfId="1" applyNumberFormat="1" applyFont="1" applyFill="1" applyBorder="1" applyAlignment="1" applyProtection="1">
      <alignment vertical="center"/>
      <protection locked="0"/>
    </xf>
    <xf numFmtId="164" fontId="10" fillId="4" borderId="34" xfId="1" applyNumberFormat="1" applyFont="1" applyFill="1" applyBorder="1" applyAlignment="1" applyProtection="1">
      <alignment vertical="center"/>
      <protection locked="0"/>
    </xf>
    <xf numFmtId="164" fontId="10" fillId="4"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5" borderId="37" xfId="1" applyNumberFormat="1" applyFont="1" applyFill="1" applyBorder="1" applyAlignment="1" applyProtection="1">
      <alignment vertical="center"/>
      <protection locked="0"/>
    </xf>
    <xf numFmtId="164" fontId="11" fillId="5" borderId="38" xfId="1" applyNumberFormat="1" applyFont="1" applyFill="1" applyBorder="1" applyAlignment="1" applyProtection="1">
      <alignment vertical="center"/>
      <protection locked="0"/>
    </xf>
    <xf numFmtId="164" fontId="15" fillId="5" borderId="38" xfId="1" applyNumberFormat="1" applyFont="1" applyFill="1" applyBorder="1" applyAlignment="1" applyProtection="1">
      <alignment vertical="center"/>
      <protection locked="0"/>
    </xf>
    <xf numFmtId="164" fontId="8" fillId="4" borderId="5" xfId="1" applyNumberFormat="1" applyFont="1" applyFill="1" applyBorder="1" applyAlignment="1" applyProtection="1">
      <alignment vertical="center"/>
      <protection locked="0"/>
    </xf>
    <xf numFmtId="164" fontId="10" fillId="4" borderId="5" xfId="1" applyNumberFormat="1" applyFont="1" applyFill="1" applyBorder="1" applyAlignment="1" applyProtection="1">
      <alignment vertical="center"/>
      <protection locked="0"/>
    </xf>
    <xf numFmtId="164" fontId="11" fillId="5" borderId="30" xfId="1" applyNumberFormat="1" applyFont="1" applyFill="1" applyBorder="1" applyAlignment="1" applyProtection="1">
      <alignment vertical="center"/>
      <protection locked="0"/>
    </xf>
    <xf numFmtId="164" fontId="10" fillId="4" borderId="39" xfId="1" applyNumberFormat="1" applyFont="1" applyFill="1" applyBorder="1" applyAlignment="1" applyProtection="1">
      <alignment vertical="center"/>
      <protection locked="0"/>
    </xf>
    <xf numFmtId="164" fontId="8" fillId="4"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5" borderId="40" xfId="1" applyNumberFormat="1" applyFont="1" applyFill="1" applyBorder="1" applyAlignment="1" applyProtection="1">
      <alignment vertical="center"/>
      <protection locked="0"/>
    </xf>
    <xf numFmtId="164" fontId="11" fillId="5" borderId="40" xfId="1" applyNumberFormat="1" applyFont="1" applyFill="1" applyBorder="1" applyAlignment="1" applyProtection="1">
      <alignment vertical="center"/>
      <protection locked="0"/>
    </xf>
    <xf numFmtId="164" fontId="11" fillId="5" borderId="41" xfId="1" applyNumberFormat="1" applyFont="1" applyFill="1" applyBorder="1" applyAlignment="1" applyProtection="1">
      <alignment vertical="center"/>
      <protection locked="0"/>
    </xf>
    <xf numFmtId="164" fontId="15" fillId="5" borderId="42" xfId="1" applyNumberFormat="1" applyFont="1" applyFill="1" applyBorder="1" applyAlignment="1" applyProtection="1">
      <alignment vertical="center"/>
      <protection locked="0"/>
    </xf>
    <xf numFmtId="164" fontId="15" fillId="5" borderId="45" xfId="1" applyNumberFormat="1" applyFont="1" applyFill="1" applyBorder="1" applyAlignment="1" applyProtection="1">
      <alignment vertical="center"/>
      <protection locked="0"/>
    </xf>
    <xf numFmtId="164" fontId="11" fillId="5" borderId="45" xfId="1" applyNumberFormat="1" applyFont="1" applyFill="1" applyBorder="1" applyAlignment="1" applyProtection="1">
      <alignment vertical="center"/>
      <protection locked="0"/>
    </xf>
    <xf numFmtId="164" fontId="15" fillId="5" borderId="46" xfId="1" applyNumberFormat="1" applyFont="1" applyFill="1" applyBorder="1" applyAlignment="1" applyProtection="1">
      <alignment vertical="center"/>
      <protection locked="0"/>
    </xf>
    <xf numFmtId="164" fontId="10" fillId="4" borderId="48" xfId="1" applyNumberFormat="1" applyFont="1" applyFill="1" applyBorder="1" applyAlignment="1" applyProtection="1">
      <alignment vertical="center"/>
      <protection locked="0"/>
    </xf>
    <xf numFmtId="164" fontId="10" fillId="4" borderId="49" xfId="1" applyNumberFormat="1" applyFont="1" applyFill="1" applyBorder="1" applyAlignment="1" applyProtection="1">
      <alignment vertical="center"/>
      <protection locked="0"/>
    </xf>
    <xf numFmtId="164" fontId="11" fillId="5" borderId="50" xfId="1" applyNumberFormat="1" applyFont="1" applyFill="1" applyBorder="1" applyAlignment="1" applyProtection="1">
      <alignment vertical="center"/>
      <protection locked="0"/>
    </xf>
    <xf numFmtId="164" fontId="10" fillId="4" borderId="50" xfId="1" applyNumberFormat="1" applyFont="1" applyFill="1" applyBorder="1" applyAlignment="1" applyProtection="1">
      <alignment vertical="center"/>
      <protection locked="0"/>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4" borderId="0" xfId="1" applyNumberFormat="1" applyFont="1" applyFill="1" applyBorder="1" applyAlignment="1" applyProtection="1">
      <alignment horizontal="right" vertical="center"/>
      <protection locked="0"/>
    </xf>
    <xf numFmtId="164" fontId="8" fillId="4" borderId="0" xfId="1" applyNumberFormat="1" applyFont="1" applyFill="1" applyBorder="1" applyAlignment="1" applyProtection="1">
      <alignment horizontal="right" vertical="center"/>
      <protection locked="0"/>
    </xf>
    <xf numFmtId="164" fontId="10" fillId="4" borderId="34" xfId="1" applyNumberFormat="1" applyFont="1" applyFill="1" applyBorder="1" applyAlignment="1" applyProtection="1">
      <alignment horizontal="right" vertical="center"/>
      <protection locked="0"/>
    </xf>
    <xf numFmtId="164" fontId="10" fillId="4" borderId="56" xfId="1" applyNumberFormat="1" applyFont="1" applyFill="1" applyBorder="1" applyAlignment="1" applyProtection="1">
      <alignment horizontal="right" vertical="center"/>
      <protection locked="0"/>
    </xf>
    <xf numFmtId="164" fontId="10" fillId="4" borderId="57" xfId="1" applyNumberFormat="1" applyFont="1" applyFill="1" applyBorder="1" applyAlignment="1" applyProtection="1">
      <alignment horizontal="right" vertical="center"/>
      <protection locked="0"/>
    </xf>
    <xf numFmtId="164" fontId="8" fillId="4" borderId="57" xfId="1" applyNumberFormat="1" applyFont="1" applyFill="1" applyBorder="1" applyAlignment="1" applyProtection="1">
      <alignment horizontal="right" vertical="center"/>
      <protection locked="0"/>
    </xf>
    <xf numFmtId="0" fontId="2" fillId="0" borderId="70" xfId="4" applyNumberFormat="1" applyFont="1" applyFill="1" applyBorder="1" applyAlignment="1" applyProtection="1">
      <alignment vertical="center"/>
      <protection hidden="1"/>
    </xf>
    <xf numFmtId="0" fontId="5" fillId="0" borderId="71" xfId="1" applyFont="1" applyFill="1" applyBorder="1" applyAlignment="1" applyProtection="1">
      <alignment vertical="center"/>
    </xf>
    <xf numFmtId="0" fontId="5" fillId="0" borderId="71" xfId="1" applyFont="1" applyFill="1" applyBorder="1" applyAlignment="1" applyProtection="1">
      <alignment vertical="center" wrapText="1"/>
    </xf>
    <xf numFmtId="0" fontId="5" fillId="0" borderId="70"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4" borderId="35" xfId="1" applyNumberFormat="1" applyFont="1" applyFill="1" applyBorder="1" applyAlignment="1" applyProtection="1">
      <alignment horizontal="right" vertical="center"/>
      <protection locked="0"/>
    </xf>
    <xf numFmtId="164" fontId="10" fillId="4" borderId="23" xfId="1" applyNumberFormat="1" applyFont="1" applyFill="1" applyBorder="1" applyAlignment="1" applyProtection="1">
      <alignment horizontal="right" vertical="center"/>
      <protection locked="0"/>
    </xf>
    <xf numFmtId="164" fontId="10" fillId="4" borderId="5" xfId="1" applyNumberFormat="1" applyFont="1" applyFill="1" applyBorder="1" applyAlignment="1" applyProtection="1">
      <alignment horizontal="right" vertical="center"/>
      <protection locked="0"/>
    </xf>
    <xf numFmtId="164" fontId="10" fillId="4" borderId="22" xfId="1" applyNumberFormat="1" applyFont="1" applyFill="1" applyBorder="1" applyAlignment="1" applyProtection="1">
      <alignment horizontal="right" vertical="center"/>
      <protection locked="0"/>
    </xf>
    <xf numFmtId="164" fontId="8" fillId="4" borderId="72" xfId="1" applyNumberFormat="1" applyFont="1" applyFill="1" applyBorder="1" applyAlignment="1" applyProtection="1">
      <alignment horizontal="right" vertical="center"/>
      <protection locked="0"/>
    </xf>
    <xf numFmtId="164" fontId="10" fillId="4" borderId="73"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right" vertical="center"/>
      <protection locked="0"/>
    </xf>
    <xf numFmtId="164" fontId="10" fillId="4" borderId="68" xfId="1" applyNumberFormat="1" applyFont="1" applyFill="1" applyBorder="1" applyAlignment="1" applyProtection="1">
      <alignment horizontal="right" vertical="center"/>
      <protection locked="0"/>
    </xf>
    <xf numFmtId="164" fontId="10" fillId="4" borderId="76" xfId="1" applyNumberFormat="1" applyFont="1" applyFill="1" applyBorder="1" applyAlignment="1" applyProtection="1">
      <alignment horizontal="right" vertical="center"/>
      <protection locked="0"/>
    </xf>
    <xf numFmtId="164" fontId="8" fillId="4" borderId="76"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center" vertical="center"/>
      <protection locked="0"/>
    </xf>
    <xf numFmtId="164" fontId="10" fillId="4" borderId="22" xfId="1" applyNumberFormat="1" applyFont="1" applyFill="1" applyBorder="1" applyAlignment="1" applyProtection="1">
      <alignment horizontal="center" vertical="center"/>
      <protection locked="0"/>
    </xf>
    <xf numFmtId="164" fontId="10" fillId="4" borderId="77" xfId="1" applyNumberFormat="1" applyFont="1" applyFill="1" applyBorder="1" applyAlignment="1" applyProtection="1">
      <alignment horizontal="right" vertical="center"/>
      <protection locked="0"/>
    </xf>
    <xf numFmtId="164" fontId="10" fillId="4" borderId="78" xfId="1" applyNumberFormat="1" applyFont="1" applyFill="1" applyBorder="1" applyAlignment="1" applyProtection="1">
      <alignment horizontal="right" vertical="center"/>
      <protection locked="0"/>
    </xf>
    <xf numFmtId="164" fontId="8" fillId="4" borderId="78" xfId="1" applyNumberFormat="1" applyFont="1" applyFill="1" applyBorder="1" applyAlignment="1" applyProtection="1">
      <alignment horizontal="right" vertical="center"/>
      <protection locked="0"/>
    </xf>
    <xf numFmtId="164" fontId="10" fillId="4" borderId="77" xfId="1" applyNumberFormat="1" applyFont="1" applyFill="1" applyBorder="1" applyAlignment="1" applyProtection="1">
      <alignment horizontal="center" vertical="center"/>
      <protection locked="0"/>
    </xf>
    <xf numFmtId="164" fontId="10" fillId="4" borderId="79" xfId="1" applyNumberFormat="1" applyFont="1" applyFill="1" applyBorder="1" applyAlignment="1" applyProtection="1">
      <alignment horizontal="right" vertical="center"/>
      <protection locked="0"/>
    </xf>
    <xf numFmtId="164" fontId="10" fillId="4" borderId="80" xfId="1" applyNumberFormat="1" applyFont="1" applyFill="1" applyBorder="1" applyAlignment="1" applyProtection="1">
      <alignment horizontal="right" vertical="center"/>
      <protection locked="0"/>
    </xf>
    <xf numFmtId="164" fontId="8" fillId="4" borderId="81" xfId="1" applyNumberFormat="1" applyFont="1" applyFill="1" applyBorder="1" applyAlignment="1" applyProtection="1">
      <alignment horizontal="right" vertical="center"/>
      <protection locked="0"/>
    </xf>
    <xf numFmtId="164" fontId="8" fillId="4" borderId="59" xfId="1" applyNumberFormat="1" applyFont="1" applyFill="1" applyBorder="1" applyAlignment="1" applyProtection="1">
      <alignment horizontal="right" vertical="center"/>
      <protection locked="0"/>
    </xf>
    <xf numFmtId="164" fontId="10" fillId="4" borderId="82" xfId="1" applyNumberFormat="1" applyFont="1" applyFill="1" applyBorder="1" applyAlignment="1" applyProtection="1">
      <alignment horizontal="right" vertical="center"/>
      <protection locked="0"/>
    </xf>
    <xf numFmtId="164" fontId="8" fillId="4" borderId="83" xfId="1" applyNumberFormat="1" applyFont="1" applyFill="1" applyBorder="1" applyAlignment="1" applyProtection="1">
      <alignment horizontal="right" vertical="center"/>
      <protection locked="0"/>
    </xf>
    <xf numFmtId="164" fontId="10" fillId="4" borderId="84"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5" borderId="36" xfId="1" applyNumberFormat="1" applyFont="1" applyFill="1" applyBorder="1" applyAlignment="1" applyProtection="1">
      <alignment horizontal="right" vertical="center"/>
    </xf>
    <xf numFmtId="164" fontId="11" fillId="5" borderId="39" xfId="1" applyNumberFormat="1" applyFont="1" applyFill="1" applyBorder="1" applyAlignment="1" applyProtection="1">
      <alignment horizontal="right" vertical="center"/>
    </xf>
    <xf numFmtId="164" fontId="15" fillId="5" borderId="39" xfId="1" applyNumberFormat="1" applyFont="1" applyFill="1" applyBorder="1" applyAlignment="1" applyProtection="1">
      <alignment horizontal="right" vertical="center"/>
    </xf>
    <xf numFmtId="164" fontId="10" fillId="4" borderId="36" xfId="1" applyNumberFormat="1" applyFont="1" applyFill="1" applyBorder="1" applyAlignment="1" applyProtection="1">
      <alignment horizontal="right" vertical="center"/>
    </xf>
    <xf numFmtId="164" fontId="8" fillId="4" borderId="39" xfId="1" applyNumberFormat="1" applyFont="1" applyFill="1" applyBorder="1" applyAlignment="1" applyProtection="1">
      <alignment horizontal="right" vertical="center"/>
    </xf>
    <xf numFmtId="164" fontId="10" fillId="4" borderId="39" xfId="1" applyNumberFormat="1" applyFont="1" applyFill="1" applyBorder="1" applyAlignment="1" applyProtection="1">
      <alignment horizontal="right" vertical="center"/>
    </xf>
    <xf numFmtId="164" fontId="11" fillId="5" borderId="37" xfId="1" applyNumberFormat="1" applyFont="1" applyFill="1" applyBorder="1" applyAlignment="1" applyProtection="1">
      <alignment horizontal="right" vertical="center"/>
    </xf>
    <xf numFmtId="164" fontId="11" fillId="5" borderId="38" xfId="1" applyNumberFormat="1" applyFont="1" applyFill="1" applyBorder="1" applyAlignment="1" applyProtection="1">
      <alignment horizontal="right" vertical="center"/>
    </xf>
    <xf numFmtId="164" fontId="15" fillId="5" borderId="38" xfId="1" applyNumberFormat="1" applyFont="1" applyFill="1" applyBorder="1" applyAlignment="1" applyProtection="1">
      <alignment horizontal="right" vertical="center"/>
    </xf>
    <xf numFmtId="164" fontId="10" fillId="4" borderId="37" xfId="1" applyNumberFormat="1" applyFont="1" applyFill="1" applyBorder="1" applyAlignment="1" applyProtection="1">
      <alignment horizontal="right" vertical="center"/>
    </xf>
    <xf numFmtId="164" fontId="8" fillId="4" borderId="38" xfId="1" applyNumberFormat="1" applyFont="1" applyFill="1" applyBorder="1" applyAlignment="1" applyProtection="1">
      <alignment horizontal="right" vertical="center"/>
    </xf>
    <xf numFmtId="164" fontId="10" fillId="4" borderId="38" xfId="1" applyNumberFormat="1" applyFont="1" applyFill="1" applyBorder="1" applyAlignment="1" applyProtection="1">
      <alignment horizontal="right" vertical="center"/>
    </xf>
    <xf numFmtId="164" fontId="15" fillId="5" borderId="85" xfId="1" applyNumberFormat="1" applyFont="1" applyFill="1" applyBorder="1" applyAlignment="1" applyProtection="1">
      <alignment horizontal="right" vertical="center"/>
    </xf>
    <xf numFmtId="164" fontId="11" fillId="5" borderId="85" xfId="1" applyNumberFormat="1" applyFont="1" applyFill="1" applyBorder="1" applyAlignment="1" applyProtection="1">
      <alignment horizontal="right" vertical="center"/>
    </xf>
    <xf numFmtId="164" fontId="11" fillId="5" borderId="88" xfId="1" applyNumberFormat="1" applyFont="1" applyFill="1" applyBorder="1" applyAlignment="1" applyProtection="1">
      <alignment horizontal="right" vertical="center"/>
    </xf>
    <xf numFmtId="164" fontId="11" fillId="5" borderId="89" xfId="1" applyNumberFormat="1" applyFont="1" applyFill="1" applyBorder="1" applyAlignment="1" applyProtection="1">
      <alignment horizontal="right" vertical="center"/>
    </xf>
    <xf numFmtId="164" fontId="15" fillId="5" borderId="89" xfId="1" applyNumberFormat="1" applyFont="1" applyFill="1" applyBorder="1" applyAlignment="1" applyProtection="1">
      <alignment horizontal="right" vertical="center"/>
    </xf>
    <xf numFmtId="164" fontId="10" fillId="4" borderId="88" xfId="1" applyNumberFormat="1" applyFont="1" applyFill="1" applyBorder="1" applyAlignment="1" applyProtection="1">
      <alignment horizontal="right" vertical="center"/>
    </xf>
    <xf numFmtId="164" fontId="10" fillId="4" borderId="89"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0" xfId="1" applyFont="1" applyFill="1" applyBorder="1" applyAlignment="1" applyProtection="1">
      <alignment vertical="center" wrapText="1"/>
    </xf>
    <xf numFmtId="164" fontId="16" fillId="4" borderId="22" xfId="1" applyNumberFormat="1" applyFont="1" applyFill="1" applyBorder="1" applyAlignment="1" applyProtection="1">
      <alignment vertical="center"/>
      <protection locked="0"/>
    </xf>
    <xf numFmtId="164" fontId="16" fillId="4" borderId="0" xfId="1" applyNumberFormat="1" applyFont="1" applyFill="1" applyBorder="1" applyAlignment="1" applyProtection="1">
      <alignment vertical="center"/>
      <protection locked="0"/>
    </xf>
    <xf numFmtId="164" fontId="17" fillId="4" borderId="0" xfId="1" applyNumberFormat="1" applyFont="1" applyFill="1" applyBorder="1" applyAlignment="1" applyProtection="1">
      <alignment vertical="center"/>
      <protection locked="0"/>
    </xf>
    <xf numFmtId="164" fontId="16" fillId="4" borderId="23" xfId="1" applyNumberFormat="1" applyFont="1" applyFill="1" applyBorder="1" applyAlignment="1" applyProtection="1">
      <alignment vertical="center"/>
      <protection locked="0"/>
    </xf>
    <xf numFmtId="164" fontId="18" fillId="5"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3" borderId="4" xfId="1" applyFont="1" applyFill="1" applyBorder="1" applyAlignment="1" applyProtection="1">
      <alignment horizontal="center" vertical="top" wrapText="1"/>
      <protection hidden="1"/>
    </xf>
    <xf numFmtId="0" fontId="5"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6" borderId="37" xfId="1" applyNumberFormat="1" applyFont="1" applyFill="1" applyBorder="1" applyAlignment="1" applyProtection="1">
      <alignment horizontal="right" vertical="center"/>
      <protection locked="0"/>
    </xf>
    <xf numFmtId="164" fontId="11" fillId="6" borderId="75" xfId="1" applyNumberFormat="1" applyFont="1" applyFill="1" applyBorder="1" applyAlignment="1" applyProtection="1">
      <alignment horizontal="right" vertical="center"/>
      <protection locked="0"/>
    </xf>
    <xf numFmtId="164" fontId="15" fillId="6" borderId="7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vertical="center"/>
      <protection locked="0"/>
    </xf>
    <xf numFmtId="164" fontId="11" fillId="6" borderId="3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horizontal="right" vertical="center"/>
      <protection locked="0"/>
    </xf>
    <xf numFmtId="164" fontId="11" fillId="6" borderId="79" xfId="1" applyNumberFormat="1" applyFont="1" applyFill="1" applyBorder="1" applyAlignment="1" applyProtection="1">
      <alignment horizontal="right" vertical="center"/>
      <protection locked="0"/>
    </xf>
    <xf numFmtId="164" fontId="11" fillId="6" borderId="34" xfId="1" applyNumberFormat="1" applyFont="1" applyFill="1" applyBorder="1" applyAlignment="1" applyProtection="1">
      <alignment horizontal="right" vertical="center"/>
      <protection locked="0"/>
    </xf>
    <xf numFmtId="164" fontId="11" fillId="6" borderId="38" xfId="1" applyNumberFormat="1" applyFont="1" applyFill="1" applyBorder="1" applyAlignment="1" applyProtection="1">
      <alignment horizontal="right" vertical="center"/>
      <protection locked="0"/>
    </xf>
    <xf numFmtId="164" fontId="15" fillId="6" borderId="38" xfId="1" applyNumberFormat="1" applyFont="1" applyFill="1" applyBorder="1" applyAlignment="1" applyProtection="1">
      <alignment horizontal="right" vertical="center"/>
      <protection locked="0"/>
    </xf>
    <xf numFmtId="164" fontId="11" fillId="6" borderId="39" xfId="1" applyNumberFormat="1" applyFont="1" applyFill="1" applyBorder="1" applyAlignment="1" applyProtection="1">
      <alignment horizontal="right" vertical="center"/>
      <protection locked="0"/>
    </xf>
    <xf numFmtId="164" fontId="15" fillId="6" borderId="39" xfId="1" applyNumberFormat="1" applyFont="1" applyFill="1" applyBorder="1" applyAlignment="1" applyProtection="1">
      <alignment horizontal="right" vertical="center"/>
      <protection locked="0"/>
    </xf>
    <xf numFmtId="164" fontId="11" fillId="6" borderId="54" xfId="1" applyNumberFormat="1" applyFont="1" applyFill="1" applyBorder="1" applyAlignment="1" applyProtection="1">
      <alignment horizontal="right" vertical="center"/>
      <protection locked="0"/>
    </xf>
    <xf numFmtId="164" fontId="11" fillId="6" borderId="55" xfId="1" applyNumberFormat="1" applyFont="1" applyFill="1" applyBorder="1" applyAlignment="1" applyProtection="1">
      <alignment horizontal="right" vertical="center"/>
      <protection locked="0"/>
    </xf>
    <xf numFmtId="164" fontId="11" fillId="6" borderId="41" xfId="1" applyNumberFormat="1" applyFont="1" applyFill="1" applyBorder="1" applyAlignment="1" applyProtection="1">
      <alignment horizontal="right" vertical="center"/>
      <protection locked="0"/>
    </xf>
    <xf numFmtId="164" fontId="11" fillId="6" borderId="52" xfId="1" applyNumberFormat="1" applyFont="1" applyFill="1" applyBorder="1" applyAlignment="1" applyProtection="1">
      <alignment horizontal="right" vertical="center"/>
      <protection locked="0"/>
    </xf>
    <xf numFmtId="164" fontId="11" fillId="6" borderId="68" xfId="1" applyNumberFormat="1" applyFont="1" applyFill="1" applyBorder="1" applyAlignment="1" applyProtection="1">
      <alignment vertical="center"/>
      <protection locked="0"/>
    </xf>
    <xf numFmtId="164" fontId="11" fillId="6" borderId="68" xfId="1" applyNumberFormat="1" applyFont="1" applyFill="1" applyBorder="1" applyAlignment="1" applyProtection="1">
      <alignment horizontal="right" vertical="center"/>
      <protection locked="0"/>
    </xf>
    <xf numFmtId="0" fontId="22" fillId="0" borderId="1" xfId="1" applyFont="1" applyFill="1" applyBorder="1" applyAlignment="1" applyProtection="1">
      <alignment vertical="center" wrapText="1"/>
      <protection hidden="1"/>
    </xf>
    <xf numFmtId="0" fontId="22" fillId="0" borderId="0" xfId="1" applyFont="1" applyFill="1" applyBorder="1" applyAlignment="1" applyProtection="1">
      <alignment vertical="center" wrapText="1"/>
      <protection hidden="1"/>
    </xf>
    <xf numFmtId="0" fontId="21" fillId="2" borderId="13" xfId="2" applyFont="1" applyFill="1" applyBorder="1" applyAlignment="1" applyProtection="1">
      <alignment horizontal="center" vertical="top" wrapText="1"/>
      <protection hidden="1"/>
    </xf>
    <xf numFmtId="0" fontId="21" fillId="2" borderId="4" xfId="2" applyFont="1" applyFill="1" applyBorder="1" applyAlignment="1" applyProtection="1">
      <alignment horizontal="center" vertical="top" wrapText="1"/>
      <protection hidden="1"/>
    </xf>
    <xf numFmtId="0" fontId="27" fillId="0" borderId="18" xfId="1" quotePrefix="1" applyFont="1" applyFill="1" applyBorder="1" applyAlignment="1" applyProtection="1">
      <alignment vertical="center" wrapText="1"/>
      <protection hidden="1"/>
    </xf>
    <xf numFmtId="0" fontId="28" fillId="0" borderId="0" xfId="1" applyFont="1" applyFill="1" applyBorder="1" applyAlignment="1" applyProtection="1">
      <alignment vertical="center" wrapText="1"/>
      <protection hidden="1"/>
    </xf>
    <xf numFmtId="164" fontId="25" fillId="5" borderId="37" xfId="1" applyNumberFormat="1" applyFont="1" applyFill="1" applyBorder="1" applyAlignment="1" applyProtection="1">
      <alignment horizontal="right" vertical="center"/>
      <protection locked="0"/>
    </xf>
    <xf numFmtId="164" fontId="25" fillId="5" borderId="38" xfId="1" applyNumberFormat="1" applyFont="1" applyFill="1" applyBorder="1" applyAlignment="1" applyProtection="1">
      <alignment horizontal="right" vertical="center"/>
      <protection locked="0"/>
    </xf>
    <xf numFmtId="164" fontId="29" fillId="5" borderId="38" xfId="1" applyNumberFormat="1" applyFont="1" applyFill="1" applyBorder="1" applyAlignment="1" applyProtection="1">
      <alignment horizontal="right" vertical="center"/>
      <protection locked="0"/>
    </xf>
    <xf numFmtId="164" fontId="26" fillId="4" borderId="0" xfId="1" applyNumberFormat="1" applyFont="1" applyFill="1" applyBorder="1" applyAlignment="1" applyProtection="1">
      <alignment horizontal="right" vertical="center"/>
      <protection locked="0"/>
    </xf>
    <xf numFmtId="164" fontId="30" fillId="4" borderId="0" xfId="1" applyNumberFormat="1" applyFont="1" applyFill="1" applyBorder="1" applyAlignment="1" applyProtection="1">
      <alignment horizontal="right" vertical="center"/>
      <protection locked="0"/>
    </xf>
    <xf numFmtId="164" fontId="25" fillId="5" borderId="24" xfId="1" applyNumberFormat="1" applyFont="1" applyFill="1" applyBorder="1" applyAlignment="1" applyProtection="1">
      <alignment horizontal="right" vertical="center"/>
      <protection locked="0"/>
    </xf>
    <xf numFmtId="0" fontId="31" fillId="0" borderId="0" xfId="1" applyFont="1" applyFill="1" applyBorder="1" applyAlignment="1" applyProtection="1">
      <alignment vertical="center" wrapText="1"/>
      <protection hidden="1"/>
    </xf>
    <xf numFmtId="164" fontId="25" fillId="5" borderId="29" xfId="1" applyNumberFormat="1" applyFont="1" applyFill="1" applyBorder="1" applyAlignment="1" applyProtection="1">
      <alignment horizontal="right" vertical="center"/>
      <protection locked="0"/>
    </xf>
    <xf numFmtId="164" fontId="25" fillId="5" borderId="15" xfId="1" applyNumberFormat="1" applyFont="1" applyFill="1" applyBorder="1" applyAlignment="1" applyProtection="1">
      <alignment horizontal="right" vertical="center"/>
      <protection locked="0"/>
    </xf>
    <xf numFmtId="164" fontId="25" fillId="5" borderId="35" xfId="1" applyNumberFormat="1" applyFont="1" applyFill="1" applyBorder="1" applyAlignment="1" applyProtection="1">
      <alignment horizontal="right" vertical="center"/>
      <protection locked="0"/>
    </xf>
    <xf numFmtId="164" fontId="26" fillId="4" borderId="34" xfId="1" applyNumberFormat="1" applyFont="1" applyFill="1" applyBorder="1" applyAlignment="1" applyProtection="1">
      <alignment horizontal="right" vertical="center"/>
      <protection locked="0"/>
    </xf>
    <xf numFmtId="0" fontId="22" fillId="0" borderId="0" xfId="4" applyNumberFormat="1" applyFont="1" applyFill="1" applyBorder="1" applyAlignment="1" applyProtection="1">
      <alignment vertical="center"/>
      <protection hidden="1"/>
    </xf>
    <xf numFmtId="164" fontId="25" fillId="5" borderId="41" xfId="1" applyNumberFormat="1" applyFont="1" applyFill="1" applyBorder="1" applyAlignment="1" applyProtection="1">
      <alignment horizontal="right" vertical="center"/>
      <protection locked="0"/>
    </xf>
    <xf numFmtId="164" fontId="29" fillId="5" borderId="39" xfId="1" applyNumberFormat="1" applyFont="1" applyFill="1" applyBorder="1" applyAlignment="1" applyProtection="1">
      <alignment horizontal="right" vertical="center"/>
      <protection locked="0"/>
    </xf>
    <xf numFmtId="164" fontId="29" fillId="5" borderId="53" xfId="1" applyNumberFormat="1" applyFont="1" applyFill="1" applyBorder="1" applyAlignment="1" applyProtection="1">
      <alignment horizontal="right" vertical="center"/>
      <protection locked="0"/>
    </xf>
    <xf numFmtId="164" fontId="25" fillId="5" borderId="30" xfId="1" applyNumberFormat="1" applyFont="1" applyFill="1" applyBorder="1" applyAlignment="1" applyProtection="1">
      <alignment horizontal="right" vertical="center"/>
      <protection locked="0"/>
    </xf>
    <xf numFmtId="164" fontId="25" fillId="5" borderId="54" xfId="1" applyNumberFormat="1" applyFont="1" applyFill="1" applyBorder="1" applyAlignment="1" applyProtection="1">
      <alignment horizontal="right" vertical="center"/>
      <protection locked="0"/>
    </xf>
    <xf numFmtId="164" fontId="25" fillId="5" borderId="55" xfId="1" applyNumberFormat="1" applyFont="1" applyFill="1" applyBorder="1" applyAlignment="1" applyProtection="1">
      <alignment horizontal="right" vertical="center"/>
      <protection locked="0"/>
    </xf>
    <xf numFmtId="164" fontId="26" fillId="4" borderId="56" xfId="1" applyNumberFormat="1" applyFont="1" applyFill="1" applyBorder="1" applyAlignment="1" applyProtection="1">
      <alignment horizontal="right" vertical="center"/>
      <protection locked="0"/>
    </xf>
    <xf numFmtId="164" fontId="26" fillId="4" borderId="57" xfId="1" applyNumberFormat="1" applyFont="1" applyFill="1" applyBorder="1" applyAlignment="1" applyProtection="1">
      <alignment horizontal="right" vertical="center"/>
      <protection locked="0"/>
    </xf>
    <xf numFmtId="164" fontId="30" fillId="4" borderId="57" xfId="1" applyNumberFormat="1" applyFont="1" applyFill="1" applyBorder="1" applyAlignment="1" applyProtection="1">
      <alignment horizontal="right" vertical="center"/>
      <protection locked="0"/>
    </xf>
    <xf numFmtId="164" fontId="25" fillId="5" borderId="58" xfId="1" applyNumberFormat="1" applyFont="1" applyFill="1" applyBorder="1" applyAlignment="1" applyProtection="1">
      <alignment horizontal="right" vertical="center"/>
      <protection locked="0"/>
    </xf>
    <xf numFmtId="164" fontId="25" fillId="5" borderId="59" xfId="1" applyNumberFormat="1" applyFont="1" applyFill="1" applyBorder="1" applyAlignment="1" applyProtection="1">
      <alignment horizontal="right" vertical="center"/>
      <protection locked="0"/>
    </xf>
    <xf numFmtId="164" fontId="25" fillId="5" borderId="60" xfId="1" applyNumberFormat="1" applyFont="1" applyFill="1" applyBorder="1" applyAlignment="1" applyProtection="1">
      <alignment horizontal="right" vertical="center"/>
      <protection locked="0"/>
    </xf>
    <xf numFmtId="164" fontId="25" fillId="5" borderId="61" xfId="1" applyNumberFormat="1" applyFont="1" applyFill="1" applyBorder="1" applyAlignment="1" applyProtection="1">
      <alignment horizontal="right" vertical="center"/>
      <protection locked="0"/>
    </xf>
    <xf numFmtId="164" fontId="25" fillId="5" borderId="23" xfId="1" applyNumberFormat="1" applyFont="1" applyFill="1" applyBorder="1" applyAlignment="1" applyProtection="1">
      <alignment horizontal="right" vertical="center"/>
      <protection locked="0"/>
    </xf>
    <xf numFmtId="164" fontId="25" fillId="5" borderId="47" xfId="1" applyNumberFormat="1" applyFont="1" applyFill="1" applyBorder="1" applyAlignment="1" applyProtection="1">
      <alignment horizontal="right" vertical="center"/>
      <protection locked="0"/>
    </xf>
    <xf numFmtId="164" fontId="25" fillId="5" borderId="63" xfId="1" applyNumberFormat="1" applyFont="1" applyFill="1" applyBorder="1" applyAlignment="1" applyProtection="1">
      <alignment horizontal="right" vertical="center"/>
      <protection locked="0"/>
    </xf>
    <xf numFmtId="164" fontId="25" fillId="5" borderId="64" xfId="1" applyNumberFormat="1" applyFont="1" applyFill="1" applyBorder="1" applyAlignment="1" applyProtection="1">
      <alignment horizontal="right" vertical="center"/>
      <protection locked="0"/>
    </xf>
    <xf numFmtId="164" fontId="25" fillId="5" borderId="65" xfId="1" applyNumberFormat="1" applyFont="1" applyFill="1" applyBorder="1" applyAlignment="1" applyProtection="1">
      <alignment horizontal="right" vertical="center"/>
      <protection locked="0"/>
    </xf>
    <xf numFmtId="164" fontId="25" fillId="5" borderId="66" xfId="1" applyNumberFormat="1" applyFont="1" applyFill="1" applyBorder="1" applyAlignment="1" applyProtection="1">
      <alignment horizontal="right" vertical="center"/>
      <protection locked="0"/>
    </xf>
    <xf numFmtId="164" fontId="25" fillId="5" borderId="68" xfId="1" applyNumberFormat="1" applyFont="1" applyFill="1" applyBorder="1" applyAlignment="1" applyProtection="1">
      <alignment horizontal="right" vertical="center"/>
      <protection locked="0"/>
    </xf>
    <xf numFmtId="0" fontId="22" fillId="0" borderId="2" xfId="4" applyNumberFormat="1" applyFont="1" applyFill="1" applyBorder="1" applyAlignment="1" applyProtection="1">
      <alignment vertical="center"/>
      <protection hidden="1"/>
    </xf>
    <xf numFmtId="0" fontId="27" fillId="0" borderId="16" xfId="1" applyFont="1" applyFill="1" applyBorder="1" applyAlignment="1" applyProtection="1">
      <alignment vertical="center" wrapText="1"/>
      <protection hidden="1"/>
    </xf>
    <xf numFmtId="0" fontId="22" fillId="0" borderId="2" xfId="1" applyFont="1" applyFill="1" applyBorder="1" applyAlignment="1" applyProtection="1">
      <alignment vertical="center" wrapText="1"/>
      <protection hidden="1"/>
    </xf>
    <xf numFmtId="0" fontId="22" fillId="0" borderId="70" xfId="4" applyNumberFormat="1" applyFont="1" applyFill="1" applyBorder="1" applyAlignment="1" applyProtection="1">
      <alignment vertical="center"/>
      <protection hidden="1"/>
    </xf>
    <xf numFmtId="0" fontId="20" fillId="0" borderId="71" xfId="1" applyFont="1" applyFill="1" applyBorder="1" applyAlignment="1" applyProtection="1">
      <alignment vertical="center"/>
    </xf>
    <xf numFmtId="0" fontId="20" fillId="0" borderId="71" xfId="1" applyFont="1" applyFill="1" applyBorder="1" applyAlignment="1" applyProtection="1">
      <alignment vertical="center" wrapText="1"/>
    </xf>
    <xf numFmtId="0" fontId="20" fillId="0" borderId="70" xfId="1" applyFont="1" applyFill="1" applyBorder="1" applyAlignment="1" applyProtection="1">
      <alignment vertical="center" wrapText="1"/>
      <protection hidden="1"/>
    </xf>
    <xf numFmtId="0" fontId="22" fillId="0" borderId="0" xfId="1" applyFont="1" applyFill="1" applyAlignment="1" applyProtection="1">
      <alignment vertical="center" wrapText="1"/>
      <protection hidden="1"/>
    </xf>
    <xf numFmtId="0" fontId="32" fillId="0" borderId="0" xfId="1" applyFont="1" applyAlignment="1" applyProtection="1">
      <alignment vertical="center"/>
      <protection hidden="1"/>
    </xf>
    <xf numFmtId="0" fontId="22" fillId="0" borderId="70" xfId="4" applyNumberFormat="1" applyFont="1" applyFill="1" applyBorder="1" applyAlignment="1" applyProtection="1">
      <alignment vertical="center"/>
    </xf>
    <xf numFmtId="0" fontId="32" fillId="0" borderId="0" xfId="1" applyFont="1" applyProtection="1">
      <protection hidden="1"/>
    </xf>
    <xf numFmtId="0" fontId="20" fillId="0" borderId="0" xfId="1" applyFont="1" applyFill="1" applyAlignment="1" applyProtection="1">
      <alignment vertical="center" wrapText="1"/>
    </xf>
    <xf numFmtId="0" fontId="20" fillId="0" borderId="0" xfId="1" applyFont="1" applyFill="1" applyAlignment="1" applyProtection="1">
      <alignment vertical="center" wrapText="1"/>
      <protection hidden="1"/>
    </xf>
    <xf numFmtId="0" fontId="35" fillId="0" borderId="69" xfId="1" applyFont="1" applyFill="1" applyBorder="1" applyAlignment="1" applyProtection="1">
      <alignment vertical="center" wrapText="1"/>
      <protection hidden="1"/>
    </xf>
    <xf numFmtId="0" fontId="35" fillId="0" borderId="70" xfId="1" applyFont="1" applyFill="1" applyBorder="1" applyAlignment="1" applyProtection="1">
      <alignment vertical="center" wrapText="1"/>
      <protection hidden="1"/>
    </xf>
    <xf numFmtId="0" fontId="36" fillId="0" borderId="0" xfId="1" applyFont="1" applyFill="1" applyAlignment="1" applyProtection="1">
      <alignment vertical="center"/>
      <protection hidden="1"/>
    </xf>
    <xf numFmtId="0" fontId="35" fillId="0" borderId="70" xfId="1" applyFont="1" applyFill="1" applyBorder="1" applyAlignment="1" applyProtection="1">
      <alignment vertical="center" wrapText="1"/>
    </xf>
    <xf numFmtId="0" fontId="36" fillId="0" borderId="0" xfId="2" applyFont="1" applyAlignment="1" applyProtection="1">
      <alignment vertical="top"/>
      <protection hidden="1"/>
    </xf>
    <xf numFmtId="0" fontId="35" fillId="0" borderId="2" xfId="1" applyFont="1" applyFill="1" applyBorder="1" applyAlignment="1" applyProtection="1">
      <alignment vertical="center" wrapText="1"/>
    </xf>
    <xf numFmtId="0" fontId="42" fillId="0" borderId="0" xfId="4" applyNumberFormat="1" applyFont="1" applyFill="1" applyBorder="1" applyAlignment="1" applyProtection="1">
      <alignment horizontal="left" vertical="center"/>
    </xf>
    <xf numFmtId="0" fontId="36" fillId="0" borderId="0" xfId="4" applyNumberFormat="1" applyFont="1" applyFill="1" applyBorder="1" applyAlignment="1" applyProtection="1">
      <alignment vertical="center"/>
    </xf>
    <xf numFmtId="0" fontId="43" fillId="0" borderId="0" xfId="2" applyFont="1" applyAlignment="1" applyProtection="1">
      <alignment vertical="top"/>
    </xf>
    <xf numFmtId="0" fontId="43" fillId="0" borderId="0" xfId="2" applyFont="1" applyAlignment="1" applyProtection="1">
      <alignment vertical="top"/>
      <protection hidden="1"/>
    </xf>
    <xf numFmtId="0" fontId="44" fillId="0" borderId="0" xfId="4" applyNumberFormat="1" applyFont="1" applyFill="1" applyBorder="1" applyAlignment="1" applyProtection="1">
      <alignment horizontal="left" vertical="top"/>
    </xf>
    <xf numFmtId="0" fontId="44" fillId="0" borderId="0" xfId="4" applyNumberFormat="1" applyFont="1" applyFill="1" applyBorder="1" applyAlignment="1" applyProtection="1">
      <alignment vertical="top"/>
    </xf>
    <xf numFmtId="0" fontId="36" fillId="0" borderId="0" xfId="4" applyNumberFormat="1" applyFont="1" applyFill="1" applyBorder="1" applyAlignment="1" applyProtection="1">
      <alignment vertical="top"/>
    </xf>
    <xf numFmtId="0" fontId="44" fillId="0" borderId="0" xfId="4" applyNumberFormat="1" applyFont="1" applyFill="1" applyBorder="1" applyAlignment="1" applyProtection="1">
      <alignment horizontal="center" vertical="center"/>
    </xf>
    <xf numFmtId="0" fontId="36" fillId="0" borderId="0" xfId="4" applyNumberFormat="1" applyFont="1" applyFill="1" applyBorder="1" applyAlignment="1" applyProtection="1">
      <alignment horizontal="center" vertical="center"/>
    </xf>
    <xf numFmtId="0" fontId="7" fillId="7" borderId="7" xfId="2" applyFont="1" applyFill="1" applyBorder="1" applyAlignment="1" applyProtection="1">
      <alignment horizontal="center" vertical="top" wrapText="1"/>
      <protection hidden="1"/>
    </xf>
    <xf numFmtId="0" fontId="6" fillId="7" borderId="7" xfId="2" applyFont="1" applyFill="1" applyBorder="1" applyAlignment="1" applyProtection="1">
      <alignment horizontal="center" vertical="top" wrapText="1"/>
      <protection hidden="1"/>
    </xf>
    <xf numFmtId="0" fontId="5" fillId="7" borderId="7" xfId="2" applyFont="1" applyFill="1" applyBorder="1" applyAlignment="1" applyProtection="1">
      <alignment horizontal="center" vertical="top" wrapText="1"/>
      <protection hidden="1"/>
    </xf>
    <xf numFmtId="0" fontId="6" fillId="7" borderId="10" xfId="2" applyFont="1" applyFill="1" applyBorder="1" applyAlignment="1" applyProtection="1">
      <alignment horizontal="center" vertical="top" wrapText="1"/>
      <protection hidden="1"/>
    </xf>
    <xf numFmtId="0" fontId="6" fillId="7" borderId="7" xfId="1" applyFont="1" applyFill="1" applyBorder="1" applyAlignment="1" applyProtection="1">
      <alignment horizontal="center" vertical="center"/>
      <protection hidden="1"/>
    </xf>
    <xf numFmtId="0" fontId="19" fillId="7" borderId="51" xfId="1" applyNumberFormat="1" applyFont="1" applyFill="1" applyBorder="1" applyAlignment="1" applyProtection="1">
      <alignment horizontal="left" vertical="center" wrapText="1"/>
      <protection hidden="1"/>
    </xf>
    <xf numFmtId="0" fontId="24" fillId="7" borderId="15" xfId="3" applyNumberFormat="1" applyFont="1" applyFill="1" applyBorder="1" applyAlignment="1" applyProtection="1">
      <alignment horizontal="left" vertical="center" wrapText="1"/>
      <protection hidden="1"/>
    </xf>
    <xf numFmtId="0" fontId="22" fillId="7" borderId="27" xfId="3" applyNumberFormat="1" applyFont="1" applyFill="1" applyBorder="1" applyAlignment="1" applyProtection="1">
      <alignment horizontal="left" vertical="center" wrapText="1"/>
      <protection hidden="1"/>
    </xf>
    <xf numFmtId="0" fontId="22" fillId="7" borderId="30" xfId="3" applyNumberFormat="1" applyFont="1" applyFill="1" applyBorder="1" applyAlignment="1" applyProtection="1">
      <alignment horizontal="left" vertical="center" wrapText="1"/>
      <protection hidden="1"/>
    </xf>
    <xf numFmtId="0" fontId="22" fillId="7" borderId="36" xfId="3" applyNumberFormat="1" applyFont="1" applyFill="1" applyBorder="1" applyAlignment="1" applyProtection="1">
      <alignment horizontal="left" vertical="center" wrapText="1"/>
      <protection hidden="1"/>
    </xf>
    <xf numFmtId="0" fontId="22" fillId="7" borderId="37" xfId="3" applyNumberFormat="1" applyFont="1" applyFill="1" applyBorder="1" applyAlignment="1" applyProtection="1">
      <alignment horizontal="left" vertical="center" wrapText="1"/>
      <protection hidden="1"/>
    </xf>
    <xf numFmtId="0" fontId="22" fillId="7" borderId="21" xfId="3" applyNumberFormat="1" applyFont="1" applyFill="1" applyBorder="1" applyAlignment="1" applyProtection="1">
      <alignment horizontal="left" vertical="center" wrapText="1"/>
      <protection hidden="1"/>
    </xf>
    <xf numFmtId="0" fontId="22" fillId="7" borderId="44" xfId="3" applyNumberFormat="1" applyFont="1" applyFill="1" applyBorder="1" applyAlignment="1" applyProtection="1">
      <alignment horizontal="left" vertical="center" wrapText="1"/>
      <protection hidden="1"/>
    </xf>
    <xf numFmtId="0" fontId="24" fillId="7" borderId="47" xfId="3" applyNumberFormat="1" applyFont="1" applyFill="1" applyBorder="1" applyAlignment="1" applyProtection="1">
      <alignment horizontal="left" vertical="center" wrapText="1"/>
      <protection hidden="1"/>
    </xf>
    <xf numFmtId="0" fontId="21" fillId="7" borderId="13" xfId="2" applyFont="1" applyFill="1" applyBorder="1" applyAlignment="1" applyProtection="1">
      <alignment horizontal="center" vertical="top" wrapText="1"/>
      <protection hidden="1"/>
    </xf>
    <xf numFmtId="0" fontId="20" fillId="7" borderId="13" xfId="2" applyFont="1" applyFill="1" applyBorder="1" applyAlignment="1" applyProtection="1">
      <alignment horizontal="center" vertical="top" wrapText="1"/>
      <protection hidden="1"/>
    </xf>
    <xf numFmtId="0" fontId="21" fillId="7" borderId="6" xfId="2" applyFont="1" applyFill="1" applyBorder="1" applyAlignment="1" applyProtection="1">
      <alignment horizontal="center" vertical="top" wrapText="1"/>
      <protection hidden="1"/>
    </xf>
    <xf numFmtId="0" fontId="6" fillId="7" borderId="4" xfId="1" applyFont="1" applyFill="1" applyBorder="1" applyAlignment="1" applyProtection="1">
      <alignment horizontal="center" vertical="top" wrapText="1"/>
      <protection hidden="1"/>
    </xf>
    <xf numFmtId="0" fontId="7" fillId="7" borderId="13" xfId="2" applyFont="1" applyFill="1" applyBorder="1" applyAlignment="1" applyProtection="1">
      <alignment horizontal="center" vertical="top" wrapText="1"/>
      <protection hidden="1"/>
    </xf>
    <xf numFmtId="0" fontId="45" fillId="0" borderId="0" xfId="0" applyFont="1"/>
    <xf numFmtId="0" fontId="2" fillId="7" borderId="94" xfId="3" applyFont="1" applyFill="1" applyBorder="1" applyAlignment="1">
      <alignment horizontal="left" vertical="center" wrapText="1"/>
    </xf>
    <xf numFmtId="0" fontId="6" fillId="7" borderId="13" xfId="2" applyFont="1" applyFill="1" applyBorder="1" applyAlignment="1" applyProtection="1">
      <alignment horizontal="center" vertical="top" wrapText="1"/>
      <protection hidden="1"/>
    </xf>
    <xf numFmtId="0" fontId="5" fillId="7" borderId="13" xfId="2" applyFont="1" applyFill="1" applyBorder="1" applyAlignment="1" applyProtection="1">
      <alignment horizontal="center" vertical="top" wrapText="1"/>
      <protection hidden="1"/>
    </xf>
    <xf numFmtId="0" fontId="20" fillId="7" borderId="4" xfId="2" applyFont="1" applyFill="1" applyBorder="1" applyAlignment="1" applyProtection="1">
      <alignment horizontal="center" vertical="top" wrapText="1"/>
      <protection hidden="1"/>
    </xf>
    <xf numFmtId="0" fontId="47" fillId="7" borderId="51" xfId="1" applyNumberFormat="1" applyFont="1" applyFill="1" applyBorder="1" applyAlignment="1" applyProtection="1">
      <alignment horizontal="left" vertical="center" wrapText="1"/>
      <protection hidden="1"/>
    </xf>
    <xf numFmtId="0" fontId="9" fillId="7" borderId="68" xfId="3" applyNumberFormat="1" applyFont="1" applyFill="1" applyBorder="1" applyAlignment="1" applyProtection="1">
      <alignment horizontal="left" vertical="center" wrapText="1"/>
      <protection hidden="1"/>
    </xf>
    <xf numFmtId="0" fontId="9" fillId="7" borderId="15" xfId="3" applyNumberFormat="1" applyFont="1" applyFill="1" applyBorder="1" applyAlignment="1" applyProtection="1">
      <alignment horizontal="left" vertical="center" wrapText="1"/>
      <protection hidden="1"/>
    </xf>
    <xf numFmtId="0" fontId="0" fillId="7" borderId="21" xfId="3" applyNumberFormat="1" applyFont="1" applyFill="1" applyBorder="1" applyAlignment="1" applyProtection="1">
      <alignment horizontal="left" vertical="center" wrapText="1"/>
      <protection hidden="1"/>
    </xf>
    <xf numFmtId="0" fontId="2" fillId="7" borderId="27" xfId="3" applyNumberFormat="1" applyFont="1" applyFill="1" applyBorder="1" applyAlignment="1" applyProtection="1">
      <alignment horizontal="left" vertical="center" wrapText="1"/>
      <protection hidden="1"/>
    </xf>
    <xf numFmtId="0" fontId="2" fillId="7" borderId="30" xfId="3" applyNumberFormat="1" applyFont="1" applyFill="1" applyBorder="1" applyAlignment="1" applyProtection="1">
      <alignment horizontal="left" vertical="center" wrapText="1"/>
      <protection hidden="1"/>
    </xf>
    <xf numFmtId="0" fontId="2" fillId="7" borderId="36" xfId="3" applyNumberFormat="1" applyFont="1" applyFill="1" applyBorder="1" applyAlignment="1" applyProtection="1">
      <alignment horizontal="left" vertical="center" wrapText="1"/>
      <protection hidden="1"/>
    </xf>
    <xf numFmtId="0" fontId="2" fillId="7" borderId="37" xfId="3" applyNumberFormat="1" applyFont="1" applyFill="1" applyBorder="1" applyAlignment="1" applyProtection="1">
      <alignment horizontal="left" vertical="center" wrapText="1"/>
      <protection hidden="1"/>
    </xf>
    <xf numFmtId="0" fontId="2" fillId="7" borderId="21" xfId="3" applyNumberFormat="1" applyFont="1" applyFill="1" applyBorder="1" applyAlignment="1" applyProtection="1">
      <alignment horizontal="left" vertical="center" wrapText="1"/>
      <protection hidden="1"/>
    </xf>
    <xf numFmtId="0" fontId="2" fillId="7" borderId="44" xfId="3" applyNumberFormat="1" applyFont="1" applyFill="1" applyBorder="1" applyAlignment="1" applyProtection="1">
      <alignment horizontal="left" vertical="center" wrapText="1"/>
      <protection hidden="1"/>
    </xf>
    <xf numFmtId="0" fontId="9" fillId="7" borderId="47" xfId="3" applyNumberFormat="1" applyFont="1" applyFill="1" applyBorder="1" applyAlignment="1" applyProtection="1">
      <alignment horizontal="left" vertical="center" wrapText="1"/>
      <protection hidden="1"/>
    </xf>
    <xf numFmtId="0" fontId="4" fillId="7" borderId="51" xfId="1" applyNumberFormat="1" applyFont="1" applyFill="1" applyBorder="1" applyAlignment="1" applyProtection="1">
      <alignment horizontal="left" vertical="center" wrapText="1"/>
      <protection hidden="1"/>
    </xf>
    <xf numFmtId="0" fontId="7" fillId="7" borderId="4" xfId="2" applyFont="1" applyFill="1" applyBorder="1" applyAlignment="1" applyProtection="1">
      <alignment horizontal="center" vertical="top" wrapText="1"/>
      <protection hidden="1"/>
    </xf>
    <xf numFmtId="0" fontId="6" fillId="7" borderId="4" xfId="2" applyFont="1" applyFill="1" applyBorder="1" applyAlignment="1" applyProtection="1">
      <alignment horizontal="center" vertical="top" wrapText="1"/>
      <protection hidden="1"/>
    </xf>
    <xf numFmtId="0" fontId="5" fillId="7" borderId="4" xfId="2" applyFont="1" applyFill="1" applyBorder="1" applyAlignment="1" applyProtection="1">
      <alignment horizontal="center" vertical="top" wrapText="1"/>
      <protection hidden="1"/>
    </xf>
    <xf numFmtId="0" fontId="6" fillId="7" borderId="5" xfId="2" applyFont="1" applyFill="1" applyBorder="1" applyAlignment="1" applyProtection="1">
      <alignment horizontal="center" vertical="top" wrapText="1"/>
      <protection hidden="1"/>
    </xf>
    <xf numFmtId="0" fontId="2" fillId="7" borderId="87" xfId="3" applyNumberFormat="1" applyFont="1" applyFill="1" applyBorder="1" applyAlignment="1" applyProtection="1">
      <alignment horizontal="left" vertical="center" wrapText="1"/>
      <protection hidden="1"/>
    </xf>
    <xf numFmtId="0" fontId="5" fillId="0" borderId="69" xfId="1" applyFont="1" applyFill="1" applyBorder="1" applyAlignment="1" applyProtection="1">
      <alignment vertical="center" wrapText="1"/>
      <protection hidden="1"/>
    </xf>
    <xf numFmtId="0" fontId="7" fillId="7" borderId="91" xfId="2" applyFont="1" applyFill="1" applyBorder="1" applyAlignment="1" applyProtection="1">
      <alignment vertical="center" wrapText="1"/>
    </xf>
    <xf numFmtId="0" fontId="6" fillId="7" borderId="91" xfId="2" applyFont="1" applyFill="1" applyBorder="1" applyAlignment="1" applyProtection="1">
      <alignment vertical="center" wrapText="1"/>
    </xf>
    <xf numFmtId="0" fontId="5" fillId="7" borderId="93" xfId="2" applyFont="1" applyFill="1" applyBorder="1" applyAlignment="1" applyProtection="1">
      <alignment vertical="center" wrapText="1"/>
    </xf>
    <xf numFmtId="0" fontId="5" fillId="7" borderId="25" xfId="2" applyFont="1" applyFill="1" applyBorder="1" applyAlignment="1" applyProtection="1">
      <alignment horizontal="left" vertical="center" wrapText="1" indent="2"/>
    </xf>
    <xf numFmtId="0" fontId="5" fillId="7" borderId="43" xfId="2" applyFont="1" applyFill="1" applyBorder="1" applyAlignment="1" applyProtection="1">
      <alignment horizontal="left" vertical="center" wrapText="1" indent="2"/>
    </xf>
    <xf numFmtId="0" fontId="5" fillId="7" borderId="25" xfId="2" applyFont="1" applyFill="1" applyBorder="1" applyAlignment="1" applyProtection="1">
      <alignment horizontal="left" vertical="center" wrapText="1" indent="1"/>
    </xf>
    <xf numFmtId="0" fontId="5" fillId="7" borderId="43" xfId="2" applyFont="1" applyFill="1" applyBorder="1" applyAlignment="1" applyProtection="1">
      <alignment vertical="center" wrapText="1"/>
    </xf>
    <xf numFmtId="0" fontId="40" fillId="7" borderId="91" xfId="2" applyFont="1" applyFill="1" applyBorder="1" applyAlignment="1" applyProtection="1">
      <alignment vertical="center" wrapText="1"/>
    </xf>
    <xf numFmtId="0" fontId="5" fillId="0" borderId="69" xfId="1" applyFont="1" applyFill="1" applyBorder="1" applyAlignment="1" applyProtection="1">
      <alignment vertical="center" wrapText="1"/>
    </xf>
    <xf numFmtId="0" fontId="35" fillId="0" borderId="69" xfId="1" applyFont="1" applyFill="1" applyBorder="1" applyAlignment="1" applyProtection="1">
      <alignment vertical="center" wrapText="1"/>
    </xf>
    <xf numFmtId="0" fontId="47" fillId="7" borderId="97" xfId="1" applyNumberFormat="1" applyFont="1" applyFill="1" applyBorder="1" applyAlignment="1" applyProtection="1">
      <alignment horizontal="left" vertical="center" wrapText="1"/>
      <protection hidden="1"/>
    </xf>
    <xf numFmtId="0" fontId="37" fillId="7" borderId="99" xfId="2" applyFont="1" applyFill="1" applyBorder="1" applyAlignment="1" applyProtection="1">
      <alignment horizontal="center" vertical="center"/>
    </xf>
    <xf numFmtId="164" fontId="38" fillId="5" borderId="100" xfId="1" applyNumberFormat="1" applyFont="1" applyFill="1" applyBorder="1" applyAlignment="1" applyProtection="1">
      <alignment horizontal="center" vertical="center"/>
      <protection locked="0"/>
    </xf>
    <xf numFmtId="0" fontId="35" fillId="7" borderId="101" xfId="2" quotePrefix="1" applyFont="1" applyFill="1" applyBorder="1" applyAlignment="1" applyProtection="1">
      <alignment horizontal="center" vertical="center"/>
    </xf>
    <xf numFmtId="164" fontId="39" fillId="5" borderId="102" xfId="1" applyNumberFormat="1" applyFont="1" applyFill="1" applyBorder="1" applyAlignment="1" applyProtection="1">
      <alignment horizontal="center" vertical="center"/>
      <protection locked="0"/>
    </xf>
    <xf numFmtId="0" fontId="35" fillId="7" borderId="103" xfId="2" quotePrefix="1" applyFont="1" applyFill="1" applyBorder="1" applyAlignment="1" applyProtection="1">
      <alignment horizontal="center" vertical="center"/>
    </xf>
    <xf numFmtId="164" fontId="39" fillId="5" borderId="104" xfId="1" applyNumberFormat="1" applyFont="1" applyFill="1" applyBorder="1" applyAlignment="1" applyProtection="1">
      <alignment horizontal="center" vertical="center"/>
      <protection locked="0"/>
    </xf>
    <xf numFmtId="0" fontId="35" fillId="7" borderId="105" xfId="2" quotePrefix="1" applyFont="1" applyFill="1" applyBorder="1" applyAlignment="1" applyProtection="1">
      <alignment horizontal="center" vertical="center"/>
    </xf>
    <xf numFmtId="164" fontId="39" fillId="5" borderId="106" xfId="1" applyNumberFormat="1" applyFont="1" applyFill="1" applyBorder="1" applyAlignment="1" applyProtection="1">
      <alignment horizontal="center" vertical="center"/>
      <protection locked="0"/>
    </xf>
    <xf numFmtId="0" fontId="35" fillId="7" borderId="99" xfId="2" quotePrefix="1" applyFont="1" applyFill="1" applyBorder="1" applyAlignment="1" applyProtection="1">
      <alignment horizontal="center" vertical="center"/>
    </xf>
    <xf numFmtId="0" fontId="35" fillId="7" borderId="101" xfId="2" applyFont="1" applyFill="1" applyBorder="1" applyAlignment="1" applyProtection="1">
      <alignment horizontal="center" vertical="center"/>
    </xf>
    <xf numFmtId="0" fontId="35" fillId="7" borderId="103" xfId="2" applyFont="1" applyFill="1" applyBorder="1" applyAlignment="1" applyProtection="1">
      <alignment horizontal="center" vertical="center"/>
    </xf>
    <xf numFmtId="0" fontId="35" fillId="7" borderId="105" xfId="2" applyFont="1" applyFill="1" applyBorder="1" applyAlignment="1" applyProtection="1">
      <alignment horizontal="center" vertical="center"/>
    </xf>
    <xf numFmtId="0" fontId="35" fillId="7" borderId="99" xfId="2" applyFont="1" applyFill="1" applyBorder="1" applyAlignment="1" applyProtection="1">
      <alignment horizontal="center" vertical="center"/>
    </xf>
    <xf numFmtId="0" fontId="40" fillId="7" borderId="99" xfId="2" applyFont="1" applyFill="1" applyBorder="1" applyAlignment="1" applyProtection="1">
      <alignment horizontal="center" vertical="center"/>
    </xf>
    <xf numFmtId="164" fontId="41" fillId="5" borderId="106" xfId="1" applyNumberFormat="1" applyFont="1" applyFill="1" applyBorder="1" applyAlignment="1" applyProtection="1">
      <alignment horizontal="center" vertical="center"/>
      <protection locked="0"/>
    </xf>
    <xf numFmtId="0" fontId="35" fillId="7" borderId="107" xfId="2" applyFont="1" applyFill="1" applyBorder="1" applyAlignment="1" applyProtection="1">
      <alignment horizontal="center" vertical="center"/>
    </xf>
    <xf numFmtId="0" fontId="7" fillId="7" borderId="109" xfId="2" applyFont="1" applyFill="1" applyBorder="1" applyAlignment="1" applyProtection="1">
      <alignment vertical="center" wrapText="1"/>
    </xf>
    <xf numFmtId="164" fontId="38" fillId="5" borderId="110" xfId="1" applyNumberFormat="1" applyFont="1" applyFill="1" applyBorder="1" applyAlignment="1" applyProtection="1">
      <alignment horizontal="center" vertical="center"/>
      <protection locked="0"/>
    </xf>
    <xf numFmtId="0" fontId="34" fillId="7" borderId="11" xfId="1" applyFont="1" applyFill="1" applyBorder="1" applyAlignment="1" applyProtection="1">
      <alignment horizontal="left" vertical="center"/>
      <protection hidden="1"/>
    </xf>
    <xf numFmtId="0" fontId="6" fillId="2" borderId="100" xfId="2" applyFont="1" applyFill="1" applyBorder="1" applyAlignment="1" applyProtection="1">
      <alignment horizontal="center" vertical="top" wrapText="1"/>
      <protection hidden="1"/>
    </xf>
    <xf numFmtId="164" fontId="11" fillId="5" borderId="111" xfId="1" applyNumberFormat="1" applyFont="1" applyFill="1" applyBorder="1" applyAlignment="1" applyProtection="1">
      <alignment horizontal="right" vertical="center"/>
    </xf>
    <xf numFmtId="164" fontId="11" fillId="5" borderId="112" xfId="1" applyNumberFormat="1" applyFont="1" applyFill="1" applyBorder="1" applyAlignment="1" applyProtection="1">
      <alignment horizontal="right" vertical="center"/>
    </xf>
    <xf numFmtId="164" fontId="11" fillId="5" borderId="113" xfId="1" applyNumberFormat="1" applyFont="1" applyFill="1" applyBorder="1" applyAlignment="1" applyProtection="1">
      <alignment horizontal="right" vertical="center"/>
    </xf>
    <xf numFmtId="0" fontId="47" fillId="7" borderId="114" xfId="1" applyNumberFormat="1" applyFont="1" applyFill="1" applyBorder="1" applyAlignment="1" applyProtection="1">
      <alignment horizontal="left" vertical="center" wrapText="1"/>
      <protection hidden="1"/>
    </xf>
    <xf numFmtId="0" fontId="47" fillId="7" borderId="115" xfId="1" applyNumberFormat="1" applyFont="1" applyFill="1" applyBorder="1" applyAlignment="1" applyProtection="1">
      <alignment horizontal="left" vertical="center" wrapText="1"/>
      <protection hidden="1"/>
    </xf>
    <xf numFmtId="0" fontId="6" fillId="8" borderId="13" xfId="2" applyFont="1" applyFill="1" applyBorder="1" applyAlignment="1" applyProtection="1">
      <alignment horizontal="center" vertical="top" wrapText="1"/>
      <protection hidden="1"/>
    </xf>
    <xf numFmtId="0" fontId="5" fillId="8" borderId="13" xfId="2" applyFont="1" applyFill="1" applyBorder="1" applyAlignment="1" applyProtection="1">
      <alignment horizontal="center" vertical="top" wrapText="1"/>
      <protection hidden="1"/>
    </xf>
    <xf numFmtId="0" fontId="20" fillId="8" borderId="13" xfId="2" applyFont="1" applyFill="1" applyBorder="1" applyAlignment="1" applyProtection="1">
      <alignment horizontal="center" vertical="top" wrapText="1"/>
      <protection hidden="1"/>
    </xf>
    <xf numFmtId="0" fontId="20" fillId="8" borderId="4" xfId="2" applyFont="1" applyFill="1" applyBorder="1" applyAlignment="1" applyProtection="1">
      <alignment horizontal="center" vertical="top" wrapText="1"/>
      <protection hidden="1"/>
    </xf>
    <xf numFmtId="0" fontId="6" fillId="8" borderId="4" xfId="1" applyFont="1" applyFill="1" applyBorder="1" applyAlignment="1" applyProtection="1">
      <alignment horizontal="center" vertical="top" wrapText="1"/>
      <protection hidden="1"/>
    </xf>
    <xf numFmtId="0" fontId="44" fillId="0" borderId="0" xfId="4" applyNumberFormat="1" applyFont="1" applyFill="1" applyBorder="1" applyAlignment="1" applyProtection="1">
      <alignment horizontal="left" vertical="top" wrapText="1"/>
    </xf>
    <xf numFmtId="0" fontId="49" fillId="0" borderId="9" xfId="1" applyNumberFormat="1" applyFont="1" applyFill="1" applyBorder="1" applyAlignment="1" applyProtection="1">
      <alignment horizontal="left" vertical="center"/>
      <protection hidden="1"/>
    </xf>
    <xf numFmtId="1" fontId="50" fillId="0" borderId="14" xfId="3" applyNumberFormat="1" applyFont="1" applyFill="1" applyBorder="1" applyAlignment="1" applyProtection="1">
      <alignment horizontal="left" vertical="center" wrapText="1"/>
      <protection hidden="1"/>
    </xf>
    <xf numFmtId="49" fontId="51" fillId="0" borderId="20" xfId="3" applyNumberFormat="1" applyFont="1" applyFill="1" applyBorder="1" applyAlignment="1" applyProtection="1">
      <alignment horizontal="left" vertical="center"/>
      <protection hidden="1"/>
    </xf>
    <xf numFmtId="49" fontId="51" fillId="0" borderId="26" xfId="3" applyNumberFormat="1" applyFont="1" applyFill="1" applyBorder="1" applyAlignment="1" applyProtection="1">
      <alignment horizontal="left" vertical="center"/>
      <protection hidden="1"/>
    </xf>
    <xf numFmtId="49" fontId="51" fillId="0" borderId="19" xfId="3" applyNumberFormat="1" applyFont="1" applyFill="1" applyBorder="1" applyAlignment="1" applyProtection="1">
      <alignment horizontal="left" vertical="center"/>
      <protection hidden="1"/>
    </xf>
    <xf numFmtId="49" fontId="51" fillId="0" borderId="25" xfId="3" applyNumberFormat="1" applyFont="1" applyFill="1" applyBorder="1" applyAlignment="1" applyProtection="1">
      <alignment horizontal="left" vertical="center"/>
      <protection hidden="1"/>
    </xf>
    <xf numFmtId="1" fontId="51" fillId="0" borderId="43" xfId="3" applyNumberFormat="1" applyFont="1" applyFill="1" applyBorder="1" applyAlignment="1" applyProtection="1">
      <alignment horizontal="left" vertical="center" wrapText="1"/>
      <protection hidden="1"/>
    </xf>
    <xf numFmtId="1" fontId="50" fillId="0" borderId="62" xfId="3" applyNumberFormat="1" applyFont="1" applyFill="1" applyBorder="1" applyAlignment="1" applyProtection="1">
      <alignment horizontal="left" vertical="center" wrapText="1"/>
      <protection hidden="1"/>
    </xf>
    <xf numFmtId="49" fontId="50" fillId="0" borderId="67" xfId="3" applyNumberFormat="1" applyFont="1" applyFill="1" applyBorder="1" applyAlignment="1" applyProtection="1">
      <alignment horizontal="left" vertical="center"/>
      <protection hidden="1"/>
    </xf>
    <xf numFmtId="0" fontId="51" fillId="0" borderId="0" xfId="4" applyNumberFormat="1" applyFont="1" applyFill="1" applyBorder="1" applyAlignment="1" applyProtection="1">
      <alignment vertical="center"/>
      <protection hidden="1"/>
    </xf>
    <xf numFmtId="0" fontId="49" fillId="0" borderId="116" xfId="1" applyNumberFormat="1" applyFont="1" applyFill="1" applyBorder="1" applyAlignment="1" applyProtection="1">
      <alignment horizontal="left" vertical="center"/>
      <protection hidden="1"/>
    </xf>
    <xf numFmtId="0" fontId="48" fillId="0" borderId="19" xfId="3" applyNumberFormat="1" applyFont="1" applyFill="1" applyBorder="1" applyAlignment="1" applyProtection="1">
      <alignment horizontal="left" vertical="center"/>
      <protection hidden="1"/>
    </xf>
    <xf numFmtId="0" fontId="48" fillId="0" borderId="25" xfId="3" applyNumberFormat="1" applyFont="1" applyFill="1" applyBorder="1" applyAlignment="1" applyProtection="1">
      <alignment horizontal="left" vertical="center"/>
      <protection hidden="1"/>
    </xf>
    <xf numFmtId="0" fontId="48" fillId="0" borderId="86"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protection hidden="1"/>
    </xf>
    <xf numFmtId="0" fontId="48" fillId="0" borderId="70" xfId="4" applyNumberFormat="1" applyFont="1" applyFill="1" applyBorder="1" applyAlignment="1" applyProtection="1">
      <alignment vertical="center"/>
      <protection hidden="1"/>
    </xf>
    <xf numFmtId="0" fontId="51" fillId="0" borderId="70" xfId="1" applyFont="1" applyFill="1" applyBorder="1" applyAlignment="1" applyProtection="1">
      <alignment vertical="center" wrapText="1"/>
      <protection hidden="1"/>
    </xf>
    <xf numFmtId="0" fontId="49" fillId="0" borderId="12" xfId="1" applyNumberFormat="1" applyFont="1" applyFill="1" applyBorder="1" applyAlignment="1" applyProtection="1">
      <alignment horizontal="left" vertical="center"/>
      <protection hidden="1"/>
    </xf>
    <xf numFmtId="0" fontId="50" fillId="0" borderId="67"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xf>
    <xf numFmtId="0" fontId="51" fillId="0" borderId="70" xfId="4" applyNumberFormat="1" applyFont="1" applyFill="1" applyBorder="1" applyAlignment="1" applyProtection="1">
      <alignment vertical="center"/>
      <protection hidden="1"/>
    </xf>
    <xf numFmtId="0" fontId="51" fillId="0" borderId="2" xfId="1" applyFont="1" applyFill="1" applyBorder="1" applyAlignment="1" applyProtection="1">
      <alignment vertical="center" wrapText="1"/>
    </xf>
    <xf numFmtId="0" fontId="51" fillId="0" borderId="0" xfId="4" applyNumberFormat="1" applyFont="1" applyFill="1" applyBorder="1" applyAlignment="1" applyProtection="1">
      <alignment vertical="center"/>
    </xf>
    <xf numFmtId="0" fontId="54" fillId="0" borderId="0" xfId="4" applyNumberFormat="1" applyFont="1" applyFill="1" applyBorder="1" applyAlignment="1" applyProtection="1">
      <alignment vertical="center"/>
    </xf>
    <xf numFmtId="0" fontId="50" fillId="0" borderId="8" xfId="2" applyFont="1" applyFill="1" applyBorder="1" applyAlignment="1" applyProtection="1">
      <alignment vertical="center"/>
    </xf>
    <xf numFmtId="0" fontId="51" fillId="0" borderId="92" xfId="2" applyFont="1" applyFill="1" applyBorder="1" applyAlignment="1" applyProtection="1">
      <alignment vertical="center"/>
    </xf>
    <xf numFmtId="0" fontId="51" fillId="0" borderId="28" xfId="2" applyFont="1" applyFill="1" applyBorder="1" applyAlignment="1" applyProtection="1">
      <alignment vertical="center"/>
    </xf>
    <xf numFmtId="0" fontId="51" fillId="0" borderId="32" xfId="2" applyFont="1" applyFill="1" applyBorder="1" applyAlignment="1" applyProtection="1">
      <alignment vertical="center"/>
    </xf>
    <xf numFmtId="0" fontId="53" fillId="0" borderId="8" xfId="2" applyFont="1" applyFill="1" applyBorder="1" applyAlignment="1" applyProtection="1">
      <alignment vertical="center"/>
    </xf>
    <xf numFmtId="0" fontId="50" fillId="0" borderId="108" xfId="2" applyFont="1" applyFill="1" applyBorder="1" applyAlignment="1" applyProtection="1">
      <alignment vertical="center"/>
    </xf>
    <xf numFmtId="0" fontId="33" fillId="7" borderId="74" xfId="1" applyNumberFormat="1" applyFont="1" applyFill="1" applyBorder="1" applyAlignment="1" applyProtection="1">
      <alignment vertical="center" wrapText="1"/>
      <protection hidden="1"/>
    </xf>
    <xf numFmtId="0" fontId="33" fillId="7" borderId="74" xfId="1" applyNumberFormat="1" applyFont="1" applyFill="1" applyBorder="1" applyAlignment="1" applyProtection="1">
      <alignment vertical="center"/>
      <protection hidden="1"/>
    </xf>
    <xf numFmtId="0" fontId="33" fillId="7" borderId="98" xfId="1" applyFont="1" applyFill="1" applyBorder="1" applyAlignment="1" applyProtection="1">
      <alignment vertical="center"/>
      <protection hidden="1"/>
    </xf>
    <xf numFmtId="0" fontId="49" fillId="0" borderId="9" xfId="1" applyNumberFormat="1" applyFont="1" applyFill="1" applyBorder="1" applyAlignment="1" applyProtection="1">
      <alignment vertical="center" wrapText="1"/>
      <protection hidden="1"/>
    </xf>
    <xf numFmtId="0" fontId="49" fillId="0" borderId="9" xfId="1" applyNumberFormat="1" applyFont="1" applyFill="1" applyBorder="1" applyAlignment="1" applyProtection="1">
      <alignment vertical="center"/>
      <protection hidden="1"/>
    </xf>
    <xf numFmtId="0" fontId="49" fillId="0" borderId="12" xfId="1" applyFont="1" applyFill="1" applyBorder="1" applyAlignment="1" applyProtection="1">
      <alignment vertical="center"/>
      <protection hidden="1"/>
    </xf>
    <xf numFmtId="164" fontId="25" fillId="5" borderId="11" xfId="1" applyNumberFormat="1" applyFont="1" applyFill="1" applyBorder="1" applyAlignment="1" applyProtection="1">
      <alignment horizontal="right" vertical="center"/>
      <protection locked="0"/>
    </xf>
    <xf numFmtId="164" fontId="26" fillId="4" borderId="118" xfId="1" applyNumberFormat="1" applyFont="1" applyFill="1" applyBorder="1" applyAlignment="1" applyProtection="1">
      <alignment horizontal="right" vertical="center"/>
      <protection locked="0"/>
    </xf>
    <xf numFmtId="164" fontId="25" fillId="5" borderId="119" xfId="1" applyNumberFormat="1" applyFont="1" applyFill="1" applyBorder="1" applyAlignment="1" applyProtection="1">
      <alignment horizontal="right" vertical="center"/>
      <protection locked="0"/>
    </xf>
    <xf numFmtId="0" fontId="23" fillId="7" borderId="117" xfId="2" applyFont="1" applyFill="1" applyBorder="1" applyAlignment="1" applyProtection="1">
      <alignment horizontal="center" vertical="top" wrapText="1"/>
      <protection hidden="1"/>
    </xf>
    <xf numFmtId="0" fontId="21" fillId="7" borderId="117" xfId="2" applyFont="1" applyFill="1" applyBorder="1" applyAlignment="1" applyProtection="1">
      <alignment horizontal="center" vertical="top" wrapText="1"/>
      <protection hidden="1"/>
    </xf>
    <xf numFmtId="0" fontId="20" fillId="7" borderId="117" xfId="2" applyFont="1" applyFill="1" applyBorder="1" applyAlignment="1" applyProtection="1">
      <alignment horizontal="center" vertical="top" wrapText="1"/>
      <protection hidden="1"/>
    </xf>
    <xf numFmtId="0" fontId="21" fillId="7" borderId="120" xfId="2" applyFont="1" applyFill="1" applyBorder="1" applyAlignment="1" applyProtection="1">
      <alignment horizontal="center" vertical="top" wrapText="1"/>
      <protection hidden="1"/>
    </xf>
    <xf numFmtId="0" fontId="21" fillId="2" borderId="117" xfId="2" applyFont="1" applyFill="1" applyBorder="1" applyAlignment="1" applyProtection="1">
      <alignment horizontal="center" vertical="top" wrapText="1"/>
      <protection hidden="1"/>
    </xf>
    <xf numFmtId="0" fontId="21" fillId="7" borderId="117" xfId="1" applyFont="1" applyFill="1" applyBorder="1" applyAlignment="1" applyProtection="1">
      <alignment horizontal="center" vertical="center"/>
      <protection hidden="1"/>
    </xf>
    <xf numFmtId="0" fontId="47" fillId="7" borderId="121" xfId="1" applyNumberFormat="1" applyFont="1" applyFill="1" applyBorder="1" applyAlignment="1" applyProtection="1">
      <alignment horizontal="left" vertical="center" wrapText="1"/>
      <protection hidden="1"/>
    </xf>
    <xf numFmtId="164" fontId="11" fillId="6" borderId="11" xfId="1" applyNumberFormat="1" applyFont="1" applyFill="1" applyBorder="1" applyAlignment="1" applyProtection="1">
      <alignment horizontal="right" vertical="center"/>
      <protection locked="0"/>
    </xf>
    <xf numFmtId="164" fontId="10" fillId="4" borderId="118" xfId="1" applyNumberFormat="1" applyFont="1" applyFill="1" applyBorder="1" applyAlignment="1" applyProtection="1">
      <alignment horizontal="right" vertical="center"/>
      <protection locked="0"/>
    </xf>
    <xf numFmtId="164" fontId="11" fillId="6" borderId="11" xfId="1" applyNumberFormat="1" applyFont="1" applyFill="1" applyBorder="1" applyAlignment="1" applyProtection="1">
      <alignment vertical="center"/>
      <protection locked="0"/>
    </xf>
    <xf numFmtId="0" fontId="7" fillId="7" borderId="117" xfId="2" applyFont="1" applyFill="1" applyBorder="1" applyAlignment="1" applyProtection="1">
      <alignment horizontal="center" vertical="top" wrapText="1"/>
      <protection hidden="1"/>
    </xf>
    <xf numFmtId="0" fontId="6" fillId="7" borderId="117" xfId="2" applyFont="1" applyFill="1" applyBorder="1" applyAlignment="1" applyProtection="1">
      <alignment horizontal="center" vertical="top" wrapText="1"/>
      <protection hidden="1"/>
    </xf>
    <xf numFmtId="0" fontId="5" fillId="7" borderId="117"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0" fontId="5" fillId="2" borderId="117" xfId="2" applyFont="1" applyFill="1" applyBorder="1" applyAlignment="1" applyProtection="1">
      <alignment horizontal="center" vertical="top" wrapText="1"/>
      <protection hidden="1"/>
    </xf>
    <xf numFmtId="0" fontId="6" fillId="7" borderId="120" xfId="2" applyFont="1" applyFill="1" applyBorder="1" applyAlignment="1" applyProtection="1">
      <alignment horizontal="center" vertical="top" wrapText="1"/>
      <protection hidden="1"/>
    </xf>
    <xf numFmtId="0" fontId="6" fillId="2" borderId="117" xfId="2" applyFont="1" applyFill="1" applyBorder="1" applyAlignment="1" applyProtection="1">
      <alignment horizontal="center" vertical="top" wrapText="1"/>
      <protection hidden="1"/>
    </xf>
    <xf numFmtId="0" fontId="6" fillId="3" borderId="117" xfId="1" applyFont="1" applyFill="1" applyBorder="1" applyAlignment="1" applyProtection="1">
      <alignment horizontal="center" vertical="center"/>
      <protection hidden="1"/>
    </xf>
    <xf numFmtId="0" fontId="24" fillId="7" borderId="11" xfId="3" applyNumberFormat="1" applyFont="1" applyFill="1" applyBorder="1" applyAlignment="1" applyProtection="1">
      <alignment horizontal="left" vertical="center" wrapText="1"/>
      <protection hidden="1"/>
    </xf>
    <xf numFmtId="0" fontId="4" fillId="7" borderId="122" xfId="1" applyNumberFormat="1" applyFont="1" applyFill="1" applyBorder="1" applyAlignment="1" applyProtection="1">
      <alignment horizontal="left" vertical="center" wrapText="1"/>
      <protection hidden="1"/>
    </xf>
    <xf numFmtId="0" fontId="6" fillId="7" borderId="6" xfId="2" applyFont="1" applyFill="1" applyBorder="1" applyAlignment="1" applyProtection="1">
      <alignment horizontal="center" vertical="top" wrapText="1"/>
      <protection hidden="1"/>
    </xf>
    <xf numFmtId="0" fontId="9" fillId="7" borderId="94" xfId="3" applyFont="1" applyFill="1" applyBorder="1" applyAlignment="1">
      <alignment horizontal="left" vertical="center" wrapText="1"/>
    </xf>
    <xf numFmtId="0" fontId="9" fillId="7" borderId="94" xfId="3" applyFont="1" applyFill="1" applyBorder="1" applyAlignment="1">
      <alignment horizontal="left" vertical="center" wrapText="1" indent="1"/>
    </xf>
    <xf numFmtId="0" fontId="2" fillId="7" borderId="94" xfId="3" applyFont="1" applyFill="1" applyBorder="1" applyAlignment="1">
      <alignment horizontal="left" vertical="center" wrapText="1" indent="1"/>
    </xf>
    <xf numFmtId="0" fontId="49" fillId="0" borderId="12" xfId="1" applyFont="1" applyBorder="1" applyAlignment="1" applyProtection="1">
      <alignment horizontal="left" vertical="center"/>
      <protection hidden="1"/>
    </xf>
    <xf numFmtId="0" fontId="47" fillId="7" borderId="51"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9" fillId="0" borderId="9" xfId="1" applyFont="1" applyBorder="1" applyAlignment="1" applyProtection="1">
      <alignment horizontal="left" vertical="center"/>
      <protection hidden="1"/>
    </xf>
    <xf numFmtId="0" fontId="4" fillId="7" borderId="51" xfId="1" applyFont="1" applyFill="1" applyBorder="1" applyAlignment="1" applyProtection="1">
      <alignment horizontal="left" vertical="center" wrapText="1"/>
      <protection hidden="1"/>
    </xf>
    <xf numFmtId="0" fontId="6" fillId="7" borderId="117" xfId="1" applyFont="1" applyFill="1" applyBorder="1" applyAlignment="1" applyProtection="1">
      <alignment horizontal="center" vertical="center"/>
      <protection hidden="1"/>
    </xf>
    <xf numFmtId="1" fontId="50" fillId="0" borderId="14" xfId="3" applyNumberFormat="1" applyFont="1" applyBorder="1" applyAlignment="1" applyProtection="1">
      <alignment horizontal="left" vertical="center" wrapText="1"/>
      <protection hidden="1"/>
    </xf>
    <xf numFmtId="0" fontId="2" fillId="7" borderId="15" xfId="3" applyFill="1" applyBorder="1" applyAlignment="1" applyProtection="1">
      <alignment horizontal="left" vertical="center" wrapText="1"/>
      <protection hidden="1"/>
    </xf>
    <xf numFmtId="164" fontId="15" fillId="5" borderId="11" xfId="1" applyNumberFormat="1" applyFont="1" applyFill="1" applyBorder="1" applyAlignment="1" applyProtection="1">
      <alignment horizontal="right" vertical="center"/>
      <protection locked="0"/>
    </xf>
    <xf numFmtId="164" fontId="15" fillId="5" borderId="119" xfId="1" applyNumberFormat="1" applyFont="1" applyFill="1" applyBorder="1" applyAlignment="1" applyProtection="1">
      <alignment horizontal="right" vertical="center"/>
      <protection locked="0"/>
    </xf>
    <xf numFmtId="164" fontId="8" fillId="4" borderId="118"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1" fillId="0" borderId="20" xfId="3" applyNumberFormat="1" applyFont="1" applyBorder="1" applyAlignment="1" applyProtection="1">
      <alignment horizontal="left" vertical="center"/>
      <protection hidden="1"/>
    </xf>
    <xf numFmtId="0" fontId="2" fillId="7" borderId="27" xfId="3" applyFill="1" applyBorder="1" applyAlignment="1" applyProtection="1">
      <alignment horizontal="left" vertical="center" wrapText="1"/>
      <protection hidden="1"/>
    </xf>
    <xf numFmtId="164" fontId="15" fillId="5" borderId="38" xfId="1" applyNumberFormat="1" applyFont="1" applyFill="1" applyBorder="1" applyAlignment="1" applyProtection="1">
      <alignment horizontal="right" vertical="center"/>
      <protection locked="0"/>
    </xf>
    <xf numFmtId="164" fontId="15" fillId="5" borderId="24" xfId="1" applyNumberFormat="1" applyFont="1" applyFill="1" applyBorder="1" applyAlignment="1" applyProtection="1">
      <alignment horizontal="right" vertical="center"/>
      <protection locked="0"/>
    </xf>
    <xf numFmtId="164" fontId="8" fillId="4"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1" fillId="0" borderId="26" xfId="3" applyNumberFormat="1" applyFont="1" applyBorder="1" applyAlignment="1" applyProtection="1">
      <alignment horizontal="left" vertical="center"/>
      <protection hidden="1"/>
    </xf>
    <xf numFmtId="164" fontId="15" fillId="5" borderId="29" xfId="1" applyNumberFormat="1" applyFont="1" applyFill="1" applyBorder="1" applyAlignment="1" applyProtection="1">
      <alignment horizontal="right" vertical="center"/>
      <protection locked="0"/>
    </xf>
    <xf numFmtId="0" fontId="9" fillId="7" borderId="27" xfId="3" applyFont="1" applyFill="1" applyBorder="1" applyAlignment="1" applyProtection="1">
      <alignment horizontal="left" vertical="center" wrapText="1"/>
      <protection hidden="1"/>
    </xf>
    <xf numFmtId="164" fontId="11" fillId="5" borderId="38"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0" fillId="4" borderId="0" xfId="1" applyNumberFormat="1" applyFont="1" applyFill="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0" fontId="51" fillId="0" borderId="70" xfId="4" applyFont="1" applyBorder="1" applyAlignment="1" applyProtection="1">
      <alignment vertical="center"/>
      <protection hidden="1"/>
    </xf>
    <xf numFmtId="0" fontId="2" fillId="0" borderId="70" xfId="4" applyBorder="1" applyAlignment="1" applyProtection="1">
      <alignment vertical="center"/>
      <protection hidden="1"/>
    </xf>
    <xf numFmtId="0" fontId="5" fillId="0" borderId="71" xfId="1" applyFont="1" applyBorder="1" applyAlignment="1">
      <alignment vertical="center"/>
    </xf>
    <xf numFmtId="0" fontId="5" fillId="0" borderId="71" xfId="1" applyFont="1" applyBorder="1" applyAlignment="1">
      <alignment vertical="center" wrapText="1"/>
    </xf>
    <xf numFmtId="0" fontId="51" fillId="0" borderId="70" xfId="1" applyFont="1" applyBorder="1" applyAlignment="1" applyProtection="1">
      <alignment vertical="center" wrapText="1"/>
      <protection hidden="1"/>
    </xf>
    <xf numFmtId="0" fontId="5" fillId="0" borderId="70" xfId="1" applyFont="1" applyBorder="1" applyAlignment="1" applyProtection="1">
      <alignment vertical="center" wrapText="1"/>
      <protection hidden="1"/>
    </xf>
    <xf numFmtId="164" fontId="5" fillId="0" borderId="71" xfId="1" applyNumberFormat="1" applyFont="1" applyBorder="1" applyAlignment="1">
      <alignment vertical="center" wrapText="1"/>
    </xf>
    <xf numFmtId="0" fontId="2" fillId="0" borderId="70" xfId="4" applyBorder="1" applyAlignment="1">
      <alignment vertical="center"/>
    </xf>
    <xf numFmtId="0" fontId="51"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6" fillId="7" borderId="95" xfId="0" applyFont="1" applyFill="1" applyBorder="1" applyAlignment="1">
      <alignment horizontal="center"/>
    </xf>
    <xf numFmtId="0" fontId="0" fillId="7" borderId="96" xfId="0" applyFill="1" applyBorder="1" applyAlignment="1">
      <alignment horizontal="center" wrapText="1"/>
    </xf>
    <xf numFmtId="0" fontId="44" fillId="0" borderId="0" xfId="4" applyNumberFormat="1" applyFont="1" applyFill="1" applyBorder="1" applyAlignment="1" applyProtection="1">
      <alignment horizontal="left" vertical="top" wrapText="1"/>
    </xf>
    <xf numFmtId="0" fontId="44" fillId="0" borderId="0" xfId="4" applyNumberFormat="1" applyFont="1" applyFill="1" applyBorder="1" applyAlignment="1" applyProtection="1">
      <alignment vertical="top" wrapText="1"/>
    </xf>
  </cellXfs>
  <cellStyles count="5">
    <cellStyle name="Normal" xfId="0" builtinId="0"/>
    <cellStyle name="Normal 2" xfId="2" xr:uid="{448DF2FB-8F96-437B-A526-05C683B6F37A}"/>
    <cellStyle name="Standard 2" xfId="4" xr:uid="{59A10B49-3D8F-4F13-98D4-DD590DB17814}"/>
    <cellStyle name="Standard 2 2" xfId="3" xr:uid="{10706FE5-1093-4751-9423-53478C4AF2AA}"/>
    <cellStyle name="Standard 4" xfId="1" xr:uid="{42D73113-7BD7-49B0-B928-CED4BCF2DCCA}"/>
  </cellStyles>
  <dxfs count="1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F315-DC57-41EE-A1DD-13E889FA5F9A}">
  <sheetPr codeName="Sheet1">
    <tabColor theme="0"/>
  </sheetPr>
  <dimension ref="A1:E9"/>
  <sheetViews>
    <sheetView tabSelected="1" zoomScale="78" zoomScaleNormal="78" workbookViewId="0">
      <selection sqref="A1:C1"/>
    </sheetView>
  </sheetViews>
  <sheetFormatPr defaultRowHeight="15" x14ac:dyDescent="0.25"/>
  <cols>
    <col min="1" max="1" width="14.28515625" customWidth="1"/>
    <col min="2" max="3" width="55.7109375" customWidth="1"/>
  </cols>
  <sheetData>
    <row r="1" spans="1:5" ht="18.75" x14ac:dyDescent="0.3">
      <c r="A1" s="390" t="s">
        <v>264</v>
      </c>
      <c r="B1" s="390"/>
      <c r="C1" s="390"/>
    </row>
    <row r="2" spans="1:5" x14ac:dyDescent="0.25">
      <c r="A2" s="391" t="s">
        <v>274</v>
      </c>
      <c r="B2" s="391"/>
      <c r="C2" s="391"/>
    </row>
    <row r="3" spans="1:5" ht="110.25" customHeight="1" x14ac:dyDescent="0.3">
      <c r="A3" s="350" t="s">
        <v>265</v>
      </c>
      <c r="B3" s="226" t="s">
        <v>275</v>
      </c>
      <c r="C3" s="226" t="s">
        <v>318</v>
      </c>
      <c r="E3" s="225"/>
    </row>
    <row r="4" spans="1:5" ht="110.25" customHeight="1" x14ac:dyDescent="0.25">
      <c r="A4" s="350" t="s">
        <v>266</v>
      </c>
      <c r="B4" s="226" t="s">
        <v>273</v>
      </c>
      <c r="C4" s="226" t="s">
        <v>319</v>
      </c>
    </row>
    <row r="5" spans="1:5" ht="66.75" customHeight="1" x14ac:dyDescent="0.25">
      <c r="A5" s="351" t="s">
        <v>341</v>
      </c>
      <c r="B5" s="352" t="s">
        <v>343</v>
      </c>
      <c r="C5" s="226" t="s">
        <v>339</v>
      </c>
    </row>
    <row r="6" spans="1:5" ht="66.75" customHeight="1" x14ac:dyDescent="0.25">
      <c r="A6" s="351" t="s">
        <v>342</v>
      </c>
      <c r="B6" s="352" t="s">
        <v>344</v>
      </c>
      <c r="C6" s="226" t="s">
        <v>340</v>
      </c>
    </row>
    <row r="7" spans="1:5" ht="110.25" customHeight="1" x14ac:dyDescent="0.25">
      <c r="A7" s="350" t="s">
        <v>267</v>
      </c>
      <c r="B7" s="226" t="s">
        <v>272</v>
      </c>
      <c r="C7" s="226" t="s">
        <v>320</v>
      </c>
    </row>
    <row r="8" spans="1:5" ht="110.25" customHeight="1" x14ac:dyDescent="0.25">
      <c r="A8" s="350" t="s">
        <v>268</v>
      </c>
      <c r="B8" s="226" t="s">
        <v>271</v>
      </c>
      <c r="C8" s="226" t="s">
        <v>321</v>
      </c>
    </row>
    <row r="9" spans="1:5" ht="110.25" customHeight="1" x14ac:dyDescent="0.25">
      <c r="A9" s="350" t="s">
        <v>269</v>
      </c>
      <c r="B9" s="226" t="s">
        <v>270</v>
      </c>
      <c r="C9" s="226" t="s">
        <v>322</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211A-C444-4281-BC93-2A4C0A5D5447}">
  <sheetPr codeName="TAB_A">
    <tabColor theme="0"/>
    <outlinePr summaryBelow="0" summaryRight="0"/>
  </sheetPr>
  <dimension ref="A1:CL39"/>
  <sheetViews>
    <sheetView showGridLines="0" zoomScale="85" zoomScaleNormal="85" workbookViewId="0">
      <pane xSplit="2" ySplit="2" topLeftCell="C3" activePane="bottomRight" state="frozen"/>
      <selection pane="topRight"/>
      <selection pane="bottomLeft"/>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85546875" style="43" customWidth="1"/>
    <col min="49" max="78" width="14.85546875" style="43" customWidth="1"/>
    <col min="79" max="79" width="15.85546875" style="43" customWidth="1"/>
    <col min="80" max="86" width="14.85546875" style="43" customWidth="1"/>
    <col min="87" max="87" width="18.5703125" style="43" customWidth="1"/>
    <col min="88" max="88" width="17.28515625" style="43" bestFit="1" customWidth="1"/>
    <col min="89" max="89" width="14.85546875" style="43" customWidth="1"/>
    <col min="90" max="90" width="16.140625" style="45" customWidth="1"/>
    <col min="91" max="16384" width="11.42578125" style="2"/>
  </cols>
  <sheetData>
    <row r="1" spans="1:90" s="1" customFormat="1" ht="195" customHeight="1" x14ac:dyDescent="0.25">
      <c r="A1" s="290"/>
      <c r="B1" s="282" t="s">
        <v>295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223" t="s">
        <v>85</v>
      </c>
      <c r="CK1" s="223" t="s">
        <v>86</v>
      </c>
      <c r="CL1" s="3"/>
    </row>
    <row r="2" spans="1:90" s="1" customFormat="1" ht="26.25" customHeight="1" x14ac:dyDescent="0.25">
      <c r="A2" s="290"/>
      <c r="B2" s="348"/>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207" t="s">
        <v>235</v>
      </c>
      <c r="CD2" s="208" t="s">
        <v>236</v>
      </c>
      <c r="CE2" s="208" t="s">
        <v>237</v>
      </c>
      <c r="CF2" s="208" t="s">
        <v>238</v>
      </c>
      <c r="CG2" s="209" t="s">
        <v>239</v>
      </c>
      <c r="CH2" s="113" t="s">
        <v>0</v>
      </c>
      <c r="CI2" s="209" t="s">
        <v>240</v>
      </c>
      <c r="CJ2" s="210" t="s">
        <v>241</v>
      </c>
      <c r="CK2" s="210" t="s">
        <v>242</v>
      </c>
      <c r="CL2" s="3"/>
    </row>
    <row r="3" spans="1:90" s="9" customFormat="1" ht="26.25" customHeight="1" x14ac:dyDescent="0.25">
      <c r="A3" s="291" t="s">
        <v>122</v>
      </c>
      <c r="B3" s="347"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4"/>
      <c r="CI3" s="5"/>
      <c r="CJ3" s="7">
        <v>74300.703897431187</v>
      </c>
      <c r="CK3" s="7">
        <v>74300.703897431187</v>
      </c>
      <c r="CL3" s="8" t="str">
        <f>IF(ROUND(SUM(CK3),1)&gt;ROUND(SUM(Tableau_B!CK3),1),"Supply &gt; Use",IF(ROUND(SUM(CK3),1)&lt;ROUND(SUM(Tableau_B!CK3),1),"Supply &lt; Use",""))</f>
        <v/>
      </c>
    </row>
    <row r="4" spans="1:90" s="15"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08"/>
      <c r="CI4" s="108"/>
      <c r="CJ4" s="111">
        <v>0</v>
      </c>
      <c r="CK4" s="111">
        <v>0</v>
      </c>
      <c r="CL4" s="8" t="str">
        <f>IF(ROUND(SUM(CK4),1)&gt;ROUND(SUM(Tableau_B!CK4),1),"Supply &gt; Use",IF(ROUND(SUM(CK4),1)&lt;ROUND(SUM(Tableau_B!CK4),1),"Supply &lt; Use",""))</f>
        <v/>
      </c>
    </row>
    <row r="5" spans="1:90" s="15"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1"/>
      <c r="CI5" s="11"/>
      <c r="CJ5" s="16">
        <v>0</v>
      </c>
      <c r="CK5" s="14">
        <v>0</v>
      </c>
      <c r="CL5" s="8" t="str">
        <f>IF(ROUND(SUM(CK5),1)&gt;ROUND(SUM(Tableau_B!CK5),1),"Supply &gt; Use",IF(ROUND(SUM(CK5),1)&lt;ROUND(SUM(Tableau_B!CK5),1),"Supply &lt; Use",""))</f>
        <v/>
      </c>
    </row>
    <row r="6" spans="1:90" s="15"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1"/>
      <c r="CI6" s="11"/>
      <c r="CJ6" s="16">
        <v>1135.9926287999999</v>
      </c>
      <c r="CK6" s="14">
        <v>1135.9926287999999</v>
      </c>
      <c r="CL6" s="8" t="str">
        <f>IF(ROUND(SUM(CK6),1)&gt;ROUND(SUM(Tableau_B!CK6),1),"Supply &gt; Use",IF(ROUND(SUM(CK6),1)&lt;ROUND(SUM(Tableau_B!CK6),1),"Supply &lt; Use",""))</f>
        <v/>
      </c>
    </row>
    <row r="7" spans="1:90" s="15"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1"/>
      <c r="CI7" s="11"/>
      <c r="CJ7" s="16">
        <v>684.16726679999965</v>
      </c>
      <c r="CK7" s="14">
        <v>684.16726679999965</v>
      </c>
      <c r="CL7" s="8" t="str">
        <f>IF(ROUND(SUM(CK7),1)&gt;ROUND(SUM(Tableau_B!CK7),1),"Supply &gt; Use",IF(ROUND(SUM(CK7),1)&lt;ROUND(SUM(Tableau_B!CK7),1),"Supply &lt; Use",""))</f>
        <v/>
      </c>
    </row>
    <row r="8" spans="1:90" s="15"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1"/>
      <c r="CI8" s="11"/>
      <c r="CJ8" s="16">
        <v>2487.5614130340782</v>
      </c>
      <c r="CK8" s="14">
        <v>2487.5614130340782</v>
      </c>
      <c r="CL8" s="8" t="str">
        <f>IF(ROUND(SUM(CK8),1)&gt;ROUND(SUM(Tableau_B!CK8),1),"Supply &gt; Use",IF(ROUND(SUM(CK8),1)&lt;ROUND(SUM(Tableau_B!CK8),1),"Supply &lt; Use",""))</f>
        <v/>
      </c>
    </row>
    <row r="9" spans="1:90" s="15"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1"/>
      <c r="CI9" s="11"/>
      <c r="CJ9" s="16">
        <v>69902.539512042524</v>
      </c>
      <c r="CK9" s="14">
        <v>69902.539512042524</v>
      </c>
      <c r="CL9" s="8" t="str">
        <f>IF(ROUND(SUM(CK9),1)&gt;ROUND(SUM(Tableau_B!CK9),1),"Supply &gt; Use",IF(ROUND(SUM(CK9),1)&lt;ROUND(SUM(Tableau_B!CK9),1),"Supply &lt; Use",""))</f>
        <v/>
      </c>
    </row>
    <row r="10" spans="1:90" s="15"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1"/>
      <c r="CI10" s="11"/>
      <c r="CJ10" s="17">
        <v>90.44307675457874</v>
      </c>
      <c r="CK10" s="14">
        <v>90.44307675457874</v>
      </c>
      <c r="CL10" s="8" t="str">
        <f>IF(ROUND(SUM(CK10),1)&gt;ROUND(SUM(Tableau_B!CK10),1),"Supply &gt; Use",IF(ROUND(SUM(CK10),1)&lt;ROUND(SUM(Tableau_B!CK10),1),"Supply &lt; Use",""))</f>
        <v/>
      </c>
    </row>
    <row r="11" spans="1:90" s="22" customFormat="1" ht="26.25" customHeight="1" x14ac:dyDescent="0.25">
      <c r="A11" s="291" t="s">
        <v>130</v>
      </c>
      <c r="B11" s="212" t="s">
        <v>95</v>
      </c>
      <c r="C11" s="18">
        <v>2023384.720523657</v>
      </c>
      <c r="D11" s="18">
        <v>62270.826169830689</v>
      </c>
      <c r="E11" s="18">
        <v>12567.493254137818</v>
      </c>
      <c r="F11" s="18">
        <v>49703.332915692867</v>
      </c>
      <c r="G11" s="18">
        <v>0</v>
      </c>
      <c r="H11" s="18">
        <v>0</v>
      </c>
      <c r="I11" s="18">
        <v>1597910.4798636728</v>
      </c>
      <c r="J11" s="18">
        <v>3539.9134987720463</v>
      </c>
      <c r="K11" s="18">
        <v>20.549936823512152</v>
      </c>
      <c r="L11" s="18">
        <v>928.09109037086523</v>
      </c>
      <c r="M11" s="18">
        <v>1832.5493946261802</v>
      </c>
      <c r="N11" s="18">
        <v>1802.3476364129015</v>
      </c>
      <c r="O11" s="18">
        <v>1501020.9885773545</v>
      </c>
      <c r="P11" s="18">
        <v>18656.123753770757</v>
      </c>
      <c r="Q11" s="18">
        <v>32.772625821536018</v>
      </c>
      <c r="R11" s="18">
        <v>981.35008130962524</v>
      </c>
      <c r="S11" s="18">
        <v>55.572284113071518</v>
      </c>
      <c r="T11" s="18">
        <v>68227.742384649348</v>
      </c>
      <c r="U11" s="18">
        <v>0</v>
      </c>
      <c r="V11" s="18">
        <v>0</v>
      </c>
      <c r="W11" s="18">
        <v>0</v>
      </c>
      <c r="X11" s="18">
        <v>0</v>
      </c>
      <c r="Y11" s="18">
        <v>0</v>
      </c>
      <c r="Z11" s="18">
        <v>0</v>
      </c>
      <c r="AA11" s="18">
        <v>812.47859964855638</v>
      </c>
      <c r="AB11" s="18">
        <v>0</v>
      </c>
      <c r="AC11" s="18">
        <v>353426.80979878758</v>
      </c>
      <c r="AD11" s="18">
        <v>9569.2567261551521</v>
      </c>
      <c r="AE11" s="18">
        <v>0.34052621442435144</v>
      </c>
      <c r="AF11" s="18">
        <v>9568.9161999407279</v>
      </c>
      <c r="AG11" s="18">
        <v>31.207052034042025</v>
      </c>
      <c r="AH11" s="18">
        <v>16.88160022080104</v>
      </c>
      <c r="AI11" s="18">
        <v>0</v>
      </c>
      <c r="AJ11" s="18">
        <v>16.88160022080104</v>
      </c>
      <c r="AK11" s="18">
        <v>0</v>
      </c>
      <c r="AL11" s="18">
        <v>0</v>
      </c>
      <c r="AM11" s="18">
        <v>0</v>
      </c>
      <c r="AN11" s="18">
        <v>0</v>
      </c>
      <c r="AO11" s="18">
        <v>0</v>
      </c>
      <c r="AP11" s="18">
        <v>0</v>
      </c>
      <c r="AQ11" s="18">
        <v>0</v>
      </c>
      <c r="AR11" s="18">
        <v>2.4148102312457391</v>
      </c>
      <c r="AS11" s="18">
        <v>0.43866340578507079</v>
      </c>
      <c r="AT11" s="18">
        <v>0</v>
      </c>
      <c r="AU11" s="18">
        <v>0.43866340578507079</v>
      </c>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0</v>
      </c>
      <c r="BL11" s="18">
        <v>0</v>
      </c>
      <c r="BM11" s="18">
        <v>0</v>
      </c>
      <c r="BN11" s="18">
        <v>0</v>
      </c>
      <c r="BO11" s="18">
        <v>67.950037377151133</v>
      </c>
      <c r="BP11" s="18">
        <v>3.880725827881089</v>
      </c>
      <c r="BQ11" s="18">
        <v>78.43671555798899</v>
      </c>
      <c r="BR11" s="18">
        <v>78.43671555798899</v>
      </c>
      <c r="BS11" s="18">
        <v>0</v>
      </c>
      <c r="BT11" s="18">
        <v>1.8562576329850948</v>
      </c>
      <c r="BU11" s="18">
        <v>0.86313797035157902</v>
      </c>
      <c r="BV11" s="18">
        <v>0.99311966263351581</v>
      </c>
      <c r="BW11" s="18">
        <v>3.3789073845850139</v>
      </c>
      <c r="BX11" s="18">
        <v>0.53505884773824564</v>
      </c>
      <c r="BY11" s="18">
        <v>0</v>
      </c>
      <c r="BZ11" s="18">
        <v>2.8438485368467683</v>
      </c>
      <c r="CA11" s="18">
        <v>0.90319553830452848</v>
      </c>
      <c r="CB11" s="18">
        <v>0</v>
      </c>
      <c r="CC11" s="19"/>
      <c r="CD11" s="20"/>
      <c r="CE11" s="20"/>
      <c r="CF11" s="20"/>
      <c r="CG11" s="19"/>
      <c r="CH11" s="20"/>
      <c r="CI11" s="18">
        <v>3976349.3949129498</v>
      </c>
      <c r="CJ11" s="21"/>
      <c r="CK11" s="18">
        <v>5999734.115436608</v>
      </c>
      <c r="CL11" s="8" t="str">
        <f>IF(ROUND(SUM(CK11),1)&gt;ROUND(SUM(Tableau_B!CK11),1),"Supply &gt; Use",IF(ROUND(SUM(CK11),1)&lt;ROUND(SUM(Tableau_B!CK11),1),"Supply &lt; Use",""))</f>
        <v/>
      </c>
    </row>
    <row r="12" spans="1:90" s="22" customFormat="1" ht="26.25" customHeight="1" x14ac:dyDescent="0.25">
      <c r="A12" s="292" t="s">
        <v>131</v>
      </c>
      <c r="B12" s="215" t="s">
        <v>96</v>
      </c>
      <c r="C12" s="23">
        <v>0</v>
      </c>
      <c r="D12" s="24">
        <v>0</v>
      </c>
      <c r="E12" s="25">
        <v>0</v>
      </c>
      <c r="F12" s="25">
        <v>0</v>
      </c>
      <c r="G12" s="25">
        <v>0</v>
      </c>
      <c r="H12" s="24">
        <v>0</v>
      </c>
      <c r="I12" s="24">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4">
        <v>0</v>
      </c>
      <c r="AD12" s="24">
        <v>0</v>
      </c>
      <c r="AE12" s="25">
        <v>0</v>
      </c>
      <c r="AF12" s="25">
        <v>0</v>
      </c>
      <c r="AG12" s="24">
        <v>0</v>
      </c>
      <c r="AH12" s="24">
        <v>0</v>
      </c>
      <c r="AI12" s="25">
        <v>0</v>
      </c>
      <c r="AJ12" s="25">
        <v>0</v>
      </c>
      <c r="AK12" s="25">
        <v>0</v>
      </c>
      <c r="AL12" s="24">
        <v>0</v>
      </c>
      <c r="AM12" s="25">
        <v>0</v>
      </c>
      <c r="AN12" s="25">
        <v>0</v>
      </c>
      <c r="AO12" s="25">
        <v>0</v>
      </c>
      <c r="AP12" s="25">
        <v>0</v>
      </c>
      <c r="AQ12" s="25">
        <v>0</v>
      </c>
      <c r="AR12" s="24">
        <v>0</v>
      </c>
      <c r="AS12" s="24">
        <v>0</v>
      </c>
      <c r="AT12" s="25">
        <v>0</v>
      </c>
      <c r="AU12" s="25">
        <v>0</v>
      </c>
      <c r="AV12" s="25">
        <v>0</v>
      </c>
      <c r="AW12" s="25">
        <v>0</v>
      </c>
      <c r="AX12" s="24">
        <v>0</v>
      </c>
      <c r="AY12" s="25">
        <v>0</v>
      </c>
      <c r="AZ12" s="25">
        <v>0</v>
      </c>
      <c r="BA12" s="25">
        <v>0</v>
      </c>
      <c r="BB12" s="24">
        <v>0</v>
      </c>
      <c r="BC12" s="25">
        <v>0</v>
      </c>
      <c r="BD12" s="24">
        <v>0</v>
      </c>
      <c r="BE12" s="25">
        <v>0</v>
      </c>
      <c r="BF12" s="25">
        <v>0</v>
      </c>
      <c r="BG12" s="25">
        <v>0</v>
      </c>
      <c r="BH12" s="25">
        <v>0</v>
      </c>
      <c r="BI12" s="25">
        <v>0</v>
      </c>
      <c r="BJ12" s="24">
        <v>0</v>
      </c>
      <c r="BK12" s="25">
        <v>0</v>
      </c>
      <c r="BL12" s="25">
        <v>0</v>
      </c>
      <c r="BM12" s="25">
        <v>0</v>
      </c>
      <c r="BN12" s="25">
        <v>0</v>
      </c>
      <c r="BO12" s="24">
        <v>0</v>
      </c>
      <c r="BP12" s="24">
        <v>0</v>
      </c>
      <c r="BQ12" s="24">
        <v>0</v>
      </c>
      <c r="BR12" s="25">
        <v>0</v>
      </c>
      <c r="BS12" s="25">
        <v>0</v>
      </c>
      <c r="BT12" s="24">
        <v>0</v>
      </c>
      <c r="BU12" s="25">
        <v>0</v>
      </c>
      <c r="BV12" s="25">
        <v>0</v>
      </c>
      <c r="BW12" s="24">
        <v>0</v>
      </c>
      <c r="BX12" s="25">
        <v>0</v>
      </c>
      <c r="BY12" s="25">
        <v>0</v>
      </c>
      <c r="BZ12" s="25">
        <v>0</v>
      </c>
      <c r="CA12" s="24">
        <v>0</v>
      </c>
      <c r="CB12" s="24">
        <v>0</v>
      </c>
      <c r="CC12" s="13"/>
      <c r="CD12" s="26"/>
      <c r="CE12" s="26"/>
      <c r="CF12" s="26"/>
      <c r="CG12" s="27"/>
      <c r="CH12" s="27"/>
      <c r="CI12" s="14">
        <v>171134.318</v>
      </c>
      <c r="CJ12" s="11"/>
      <c r="CK12" s="14">
        <v>171134.318</v>
      </c>
      <c r="CL12" s="8" t="str">
        <f>IF(ROUND(SUM(CK12),1)&gt;ROUND(SUM(Tableau_B!CK12),1),"Supply &gt; Use",IF(ROUND(SUM(CK12),1)&lt;ROUND(SUM(Tableau_B!CK12),1),"Supply &lt; Use",""))</f>
        <v/>
      </c>
    </row>
    <row r="13" spans="1:90" s="22" customFormat="1" ht="26.25" customHeight="1" x14ac:dyDescent="0.25">
      <c r="A13" s="293" t="s">
        <v>132</v>
      </c>
      <c r="B13" s="216" t="s">
        <v>97</v>
      </c>
      <c r="C13" s="23">
        <v>720.26190645622296</v>
      </c>
      <c r="D13" s="24">
        <v>0</v>
      </c>
      <c r="E13" s="25">
        <v>0</v>
      </c>
      <c r="F13" s="25">
        <v>0</v>
      </c>
      <c r="G13" s="25">
        <v>0</v>
      </c>
      <c r="H13" s="24">
        <v>0</v>
      </c>
      <c r="I13" s="24">
        <v>720.26190645622296</v>
      </c>
      <c r="J13" s="25">
        <v>0</v>
      </c>
      <c r="K13" s="25">
        <v>0</v>
      </c>
      <c r="L13" s="25">
        <v>0</v>
      </c>
      <c r="M13" s="25">
        <v>0</v>
      </c>
      <c r="N13" s="25">
        <v>0</v>
      </c>
      <c r="O13" s="25">
        <v>720.26190645622296</v>
      </c>
      <c r="P13" s="25">
        <v>0</v>
      </c>
      <c r="Q13" s="25">
        <v>0</v>
      </c>
      <c r="R13" s="25">
        <v>0</v>
      </c>
      <c r="S13" s="25">
        <v>0</v>
      </c>
      <c r="T13" s="25">
        <v>0</v>
      </c>
      <c r="U13" s="25">
        <v>0</v>
      </c>
      <c r="V13" s="25">
        <v>0</v>
      </c>
      <c r="W13" s="25">
        <v>0</v>
      </c>
      <c r="X13" s="25">
        <v>0</v>
      </c>
      <c r="Y13" s="25">
        <v>0</v>
      </c>
      <c r="Z13" s="25">
        <v>0</v>
      </c>
      <c r="AA13" s="25">
        <v>0</v>
      </c>
      <c r="AB13" s="25">
        <v>0</v>
      </c>
      <c r="AC13" s="24">
        <v>0</v>
      </c>
      <c r="AD13" s="24">
        <v>0</v>
      </c>
      <c r="AE13" s="25">
        <v>0</v>
      </c>
      <c r="AF13" s="25">
        <v>0</v>
      </c>
      <c r="AG13" s="24">
        <v>0</v>
      </c>
      <c r="AH13" s="24">
        <v>0</v>
      </c>
      <c r="AI13" s="25">
        <v>0</v>
      </c>
      <c r="AJ13" s="25">
        <v>0</v>
      </c>
      <c r="AK13" s="25">
        <v>0</v>
      </c>
      <c r="AL13" s="24">
        <v>0</v>
      </c>
      <c r="AM13" s="25">
        <v>0</v>
      </c>
      <c r="AN13" s="25">
        <v>0</v>
      </c>
      <c r="AO13" s="25">
        <v>0</v>
      </c>
      <c r="AP13" s="25">
        <v>0</v>
      </c>
      <c r="AQ13" s="25">
        <v>0</v>
      </c>
      <c r="AR13" s="24">
        <v>0</v>
      </c>
      <c r="AS13" s="24">
        <v>0</v>
      </c>
      <c r="AT13" s="25">
        <v>0</v>
      </c>
      <c r="AU13" s="25">
        <v>0</v>
      </c>
      <c r="AV13" s="25">
        <v>0</v>
      </c>
      <c r="AW13" s="25">
        <v>0</v>
      </c>
      <c r="AX13" s="24">
        <v>0</v>
      </c>
      <c r="AY13" s="25">
        <v>0</v>
      </c>
      <c r="AZ13" s="25">
        <v>0</v>
      </c>
      <c r="BA13" s="25">
        <v>0</v>
      </c>
      <c r="BB13" s="24">
        <v>0</v>
      </c>
      <c r="BC13" s="25">
        <v>0</v>
      </c>
      <c r="BD13" s="24">
        <v>0</v>
      </c>
      <c r="BE13" s="25">
        <v>0</v>
      </c>
      <c r="BF13" s="25">
        <v>0</v>
      </c>
      <c r="BG13" s="25">
        <v>0</v>
      </c>
      <c r="BH13" s="25">
        <v>0</v>
      </c>
      <c r="BI13" s="25">
        <v>0</v>
      </c>
      <c r="BJ13" s="24">
        <v>0</v>
      </c>
      <c r="BK13" s="25">
        <v>0</v>
      </c>
      <c r="BL13" s="25">
        <v>0</v>
      </c>
      <c r="BM13" s="25">
        <v>0</v>
      </c>
      <c r="BN13" s="25">
        <v>0</v>
      </c>
      <c r="BO13" s="24">
        <v>0</v>
      </c>
      <c r="BP13" s="24">
        <v>0</v>
      </c>
      <c r="BQ13" s="24">
        <v>0</v>
      </c>
      <c r="BR13" s="25">
        <v>0</v>
      </c>
      <c r="BS13" s="25">
        <v>0</v>
      </c>
      <c r="BT13" s="24">
        <v>0</v>
      </c>
      <c r="BU13" s="25">
        <v>0</v>
      </c>
      <c r="BV13" s="25">
        <v>0</v>
      </c>
      <c r="BW13" s="24">
        <v>0</v>
      </c>
      <c r="BX13" s="25">
        <v>0</v>
      </c>
      <c r="BY13" s="25">
        <v>0</v>
      </c>
      <c r="BZ13" s="25">
        <v>0</v>
      </c>
      <c r="CA13" s="24">
        <v>0</v>
      </c>
      <c r="CB13" s="24">
        <v>0</v>
      </c>
      <c r="CC13" s="10"/>
      <c r="CD13" s="12"/>
      <c r="CE13" s="12"/>
      <c r="CF13" s="12"/>
      <c r="CG13" s="11"/>
      <c r="CH13" s="11"/>
      <c r="CI13" s="16">
        <v>0</v>
      </c>
      <c r="CJ13" s="11"/>
      <c r="CK13" s="14">
        <v>720.26190645622296</v>
      </c>
      <c r="CL13" s="8" t="str">
        <f>IF(ROUND(SUM(CK13),1)&gt;ROUND(SUM(Tableau_B!CK13),1),"Supply &gt; Use",IF(ROUND(SUM(CK13),1)&lt;ROUND(SUM(Tableau_B!CK13),1),"Supply &lt; Use",""))</f>
        <v/>
      </c>
    </row>
    <row r="14" spans="1:90" s="22" customFormat="1" ht="26.25" customHeight="1" x14ac:dyDescent="0.25">
      <c r="A14" s="293" t="s">
        <v>133</v>
      </c>
      <c r="B14" s="216" t="s">
        <v>98</v>
      </c>
      <c r="C14" s="23">
        <v>33545.573635000001</v>
      </c>
      <c r="D14" s="24">
        <v>0</v>
      </c>
      <c r="E14" s="25">
        <v>0</v>
      </c>
      <c r="F14" s="25">
        <v>0</v>
      </c>
      <c r="G14" s="25">
        <v>0</v>
      </c>
      <c r="H14" s="24">
        <v>0</v>
      </c>
      <c r="I14" s="24">
        <v>33545.573635000001</v>
      </c>
      <c r="J14" s="25">
        <v>0</v>
      </c>
      <c r="K14" s="25">
        <v>0</v>
      </c>
      <c r="L14" s="25">
        <v>0</v>
      </c>
      <c r="M14" s="25">
        <v>0</v>
      </c>
      <c r="N14" s="25">
        <v>0</v>
      </c>
      <c r="O14" s="25">
        <v>5286.1269999999995</v>
      </c>
      <c r="P14" s="25">
        <v>0</v>
      </c>
      <c r="Q14" s="25">
        <v>0</v>
      </c>
      <c r="R14" s="25">
        <v>0</v>
      </c>
      <c r="S14" s="25">
        <v>0</v>
      </c>
      <c r="T14" s="25">
        <v>28259.446635</v>
      </c>
      <c r="U14" s="25">
        <v>0</v>
      </c>
      <c r="V14" s="25">
        <v>0</v>
      </c>
      <c r="W14" s="25">
        <v>0</v>
      </c>
      <c r="X14" s="25">
        <v>0</v>
      </c>
      <c r="Y14" s="25">
        <v>0</v>
      </c>
      <c r="Z14" s="25">
        <v>0</v>
      </c>
      <c r="AA14" s="25">
        <v>0</v>
      </c>
      <c r="AB14" s="25">
        <v>0</v>
      </c>
      <c r="AC14" s="24">
        <v>0</v>
      </c>
      <c r="AD14" s="24">
        <v>0</v>
      </c>
      <c r="AE14" s="25">
        <v>0</v>
      </c>
      <c r="AF14" s="25">
        <v>0</v>
      </c>
      <c r="AG14" s="24">
        <v>0</v>
      </c>
      <c r="AH14" s="24">
        <v>0</v>
      </c>
      <c r="AI14" s="25">
        <v>0</v>
      </c>
      <c r="AJ14" s="25">
        <v>0</v>
      </c>
      <c r="AK14" s="25">
        <v>0</v>
      </c>
      <c r="AL14" s="24">
        <v>0</v>
      </c>
      <c r="AM14" s="25">
        <v>0</v>
      </c>
      <c r="AN14" s="25">
        <v>0</v>
      </c>
      <c r="AO14" s="25">
        <v>0</v>
      </c>
      <c r="AP14" s="25">
        <v>0</v>
      </c>
      <c r="AQ14" s="25">
        <v>0</v>
      </c>
      <c r="AR14" s="24">
        <v>0</v>
      </c>
      <c r="AS14" s="24">
        <v>0</v>
      </c>
      <c r="AT14" s="25">
        <v>0</v>
      </c>
      <c r="AU14" s="25">
        <v>0</v>
      </c>
      <c r="AV14" s="25">
        <v>0</v>
      </c>
      <c r="AW14" s="25">
        <v>0</v>
      </c>
      <c r="AX14" s="24">
        <v>0</v>
      </c>
      <c r="AY14" s="25">
        <v>0</v>
      </c>
      <c r="AZ14" s="25">
        <v>0</v>
      </c>
      <c r="BA14" s="25">
        <v>0</v>
      </c>
      <c r="BB14" s="24">
        <v>0</v>
      </c>
      <c r="BC14" s="25">
        <v>0</v>
      </c>
      <c r="BD14" s="24">
        <v>0</v>
      </c>
      <c r="BE14" s="25">
        <v>0</v>
      </c>
      <c r="BF14" s="25">
        <v>0</v>
      </c>
      <c r="BG14" s="25">
        <v>0</v>
      </c>
      <c r="BH14" s="25">
        <v>0</v>
      </c>
      <c r="BI14" s="25">
        <v>0</v>
      </c>
      <c r="BJ14" s="24">
        <v>0</v>
      </c>
      <c r="BK14" s="25">
        <v>0</v>
      </c>
      <c r="BL14" s="25">
        <v>0</v>
      </c>
      <c r="BM14" s="25">
        <v>0</v>
      </c>
      <c r="BN14" s="25">
        <v>0</v>
      </c>
      <c r="BO14" s="24">
        <v>0</v>
      </c>
      <c r="BP14" s="24">
        <v>0</v>
      </c>
      <c r="BQ14" s="24">
        <v>0</v>
      </c>
      <c r="BR14" s="25">
        <v>0</v>
      </c>
      <c r="BS14" s="25">
        <v>0</v>
      </c>
      <c r="BT14" s="24">
        <v>0</v>
      </c>
      <c r="BU14" s="25">
        <v>0</v>
      </c>
      <c r="BV14" s="25">
        <v>0</v>
      </c>
      <c r="BW14" s="24">
        <v>0</v>
      </c>
      <c r="BX14" s="25">
        <v>0</v>
      </c>
      <c r="BY14" s="25">
        <v>0</v>
      </c>
      <c r="BZ14" s="25">
        <v>0</v>
      </c>
      <c r="CA14" s="24">
        <v>0</v>
      </c>
      <c r="CB14" s="24">
        <v>0</v>
      </c>
      <c r="CC14" s="10"/>
      <c r="CD14" s="12"/>
      <c r="CE14" s="12"/>
      <c r="CF14" s="12"/>
      <c r="CG14" s="11"/>
      <c r="CH14" s="11"/>
      <c r="CI14" s="16">
        <v>0</v>
      </c>
      <c r="CJ14" s="11"/>
      <c r="CK14" s="14">
        <v>33545.573635000001</v>
      </c>
      <c r="CL14" s="8" t="str">
        <f>IF(ROUND(SUM(CK14),1)&gt;ROUND(SUM(Tableau_B!CK14),1),"Supply &gt; Use",IF(ROUND(SUM(CK14),1)&lt;ROUND(SUM(Tableau_B!CK14),1),"Supply &lt; Use",""))</f>
        <v/>
      </c>
    </row>
    <row r="15" spans="1:90" s="22" customFormat="1" ht="26.25" customHeight="1" x14ac:dyDescent="0.25">
      <c r="A15" s="293" t="s">
        <v>134</v>
      </c>
      <c r="B15" s="216" t="s">
        <v>99</v>
      </c>
      <c r="C15" s="23">
        <v>55229.755661486561</v>
      </c>
      <c r="D15" s="24">
        <v>0</v>
      </c>
      <c r="E15" s="25">
        <v>0</v>
      </c>
      <c r="F15" s="25">
        <v>0</v>
      </c>
      <c r="G15" s="25">
        <v>0</v>
      </c>
      <c r="H15" s="24">
        <v>0</v>
      </c>
      <c r="I15" s="24">
        <v>55229.755661486561</v>
      </c>
      <c r="J15" s="25">
        <v>0</v>
      </c>
      <c r="K15" s="25">
        <v>0</v>
      </c>
      <c r="L15" s="25">
        <v>0</v>
      </c>
      <c r="M15" s="25">
        <v>0</v>
      </c>
      <c r="N15" s="25">
        <v>0</v>
      </c>
      <c r="O15" s="25">
        <v>17357.486391068338</v>
      </c>
      <c r="P15" s="25">
        <v>0</v>
      </c>
      <c r="Q15" s="25">
        <v>0</v>
      </c>
      <c r="R15" s="25">
        <v>0</v>
      </c>
      <c r="S15" s="25">
        <v>0</v>
      </c>
      <c r="T15" s="25">
        <v>37872.269270418226</v>
      </c>
      <c r="U15" s="25">
        <v>0</v>
      </c>
      <c r="V15" s="25">
        <v>0</v>
      </c>
      <c r="W15" s="25">
        <v>0</v>
      </c>
      <c r="X15" s="25">
        <v>0</v>
      </c>
      <c r="Y15" s="25">
        <v>0</v>
      </c>
      <c r="Z15" s="25">
        <v>0</v>
      </c>
      <c r="AA15" s="25">
        <v>0</v>
      </c>
      <c r="AB15" s="25">
        <v>0</v>
      </c>
      <c r="AC15" s="24">
        <v>0</v>
      </c>
      <c r="AD15" s="24">
        <v>0</v>
      </c>
      <c r="AE15" s="25">
        <v>0</v>
      </c>
      <c r="AF15" s="25">
        <v>0</v>
      </c>
      <c r="AG15" s="24">
        <v>0</v>
      </c>
      <c r="AH15" s="24">
        <v>0</v>
      </c>
      <c r="AI15" s="25">
        <v>0</v>
      </c>
      <c r="AJ15" s="25">
        <v>0</v>
      </c>
      <c r="AK15" s="25">
        <v>0</v>
      </c>
      <c r="AL15" s="24">
        <v>0</v>
      </c>
      <c r="AM15" s="25">
        <v>0</v>
      </c>
      <c r="AN15" s="25">
        <v>0</v>
      </c>
      <c r="AO15" s="25">
        <v>0</v>
      </c>
      <c r="AP15" s="25">
        <v>0</v>
      </c>
      <c r="AQ15" s="25">
        <v>0</v>
      </c>
      <c r="AR15" s="24">
        <v>0</v>
      </c>
      <c r="AS15" s="24">
        <v>0</v>
      </c>
      <c r="AT15" s="25">
        <v>0</v>
      </c>
      <c r="AU15" s="25">
        <v>0</v>
      </c>
      <c r="AV15" s="25">
        <v>0</v>
      </c>
      <c r="AW15" s="25">
        <v>0</v>
      </c>
      <c r="AX15" s="24">
        <v>0</v>
      </c>
      <c r="AY15" s="25">
        <v>0</v>
      </c>
      <c r="AZ15" s="25">
        <v>0</v>
      </c>
      <c r="BA15" s="25">
        <v>0</v>
      </c>
      <c r="BB15" s="24">
        <v>0</v>
      </c>
      <c r="BC15" s="25">
        <v>0</v>
      </c>
      <c r="BD15" s="24">
        <v>0</v>
      </c>
      <c r="BE15" s="25">
        <v>0</v>
      </c>
      <c r="BF15" s="25">
        <v>0</v>
      </c>
      <c r="BG15" s="25">
        <v>0</v>
      </c>
      <c r="BH15" s="25">
        <v>0</v>
      </c>
      <c r="BI15" s="25">
        <v>0</v>
      </c>
      <c r="BJ15" s="24">
        <v>0</v>
      </c>
      <c r="BK15" s="25">
        <v>0</v>
      </c>
      <c r="BL15" s="25">
        <v>0</v>
      </c>
      <c r="BM15" s="25">
        <v>0</v>
      </c>
      <c r="BN15" s="25">
        <v>0</v>
      </c>
      <c r="BO15" s="24">
        <v>0</v>
      </c>
      <c r="BP15" s="24">
        <v>0</v>
      </c>
      <c r="BQ15" s="24">
        <v>0</v>
      </c>
      <c r="BR15" s="25">
        <v>0</v>
      </c>
      <c r="BS15" s="25">
        <v>0</v>
      </c>
      <c r="BT15" s="24">
        <v>0</v>
      </c>
      <c r="BU15" s="25">
        <v>0</v>
      </c>
      <c r="BV15" s="25">
        <v>0</v>
      </c>
      <c r="BW15" s="24">
        <v>0</v>
      </c>
      <c r="BX15" s="25">
        <v>0</v>
      </c>
      <c r="BY15" s="25">
        <v>0</v>
      </c>
      <c r="BZ15" s="25">
        <v>0</v>
      </c>
      <c r="CA15" s="24">
        <v>0</v>
      </c>
      <c r="CB15" s="24">
        <v>0</v>
      </c>
      <c r="CC15" s="10"/>
      <c r="CD15" s="12"/>
      <c r="CE15" s="12"/>
      <c r="CF15" s="12"/>
      <c r="CG15" s="11"/>
      <c r="CH15" s="11"/>
      <c r="CI15" s="16">
        <v>12516.42</v>
      </c>
      <c r="CJ15" s="11"/>
      <c r="CK15" s="14">
        <v>67746.175661486559</v>
      </c>
      <c r="CL15" s="8" t="str">
        <f>IF(ROUND(SUM(CK15),1)&gt;ROUND(SUM(Tableau_B!CK15),1),"Supply &gt; Use",IF(ROUND(SUM(CK15),1)&lt;ROUND(SUM(Tableau_B!CK15),1),"Supply &lt; Use",""))</f>
        <v/>
      </c>
    </row>
    <row r="16" spans="1:90" s="22" customFormat="1" ht="26.25" customHeight="1" x14ac:dyDescent="0.25">
      <c r="A16" s="293" t="s">
        <v>135</v>
      </c>
      <c r="B16" s="216" t="s">
        <v>100</v>
      </c>
      <c r="C16" s="23">
        <v>0</v>
      </c>
      <c r="D16" s="24">
        <v>0</v>
      </c>
      <c r="E16" s="25">
        <v>0</v>
      </c>
      <c r="F16" s="25">
        <v>0</v>
      </c>
      <c r="G16" s="25">
        <v>0</v>
      </c>
      <c r="H16" s="24">
        <v>0</v>
      </c>
      <c r="I16" s="24">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4">
        <v>0</v>
      </c>
      <c r="AD16" s="24">
        <v>0</v>
      </c>
      <c r="AE16" s="25">
        <v>0</v>
      </c>
      <c r="AF16" s="25">
        <v>0</v>
      </c>
      <c r="AG16" s="24">
        <v>0</v>
      </c>
      <c r="AH16" s="24">
        <v>0</v>
      </c>
      <c r="AI16" s="25">
        <v>0</v>
      </c>
      <c r="AJ16" s="25">
        <v>0</v>
      </c>
      <c r="AK16" s="25">
        <v>0</v>
      </c>
      <c r="AL16" s="24">
        <v>0</v>
      </c>
      <c r="AM16" s="25">
        <v>0</v>
      </c>
      <c r="AN16" s="25">
        <v>0</v>
      </c>
      <c r="AO16" s="25">
        <v>0</v>
      </c>
      <c r="AP16" s="25">
        <v>0</v>
      </c>
      <c r="AQ16" s="25">
        <v>0</v>
      </c>
      <c r="AR16" s="24">
        <v>0</v>
      </c>
      <c r="AS16" s="24">
        <v>0</v>
      </c>
      <c r="AT16" s="25">
        <v>0</v>
      </c>
      <c r="AU16" s="25">
        <v>0</v>
      </c>
      <c r="AV16" s="25">
        <v>0</v>
      </c>
      <c r="AW16" s="25">
        <v>0</v>
      </c>
      <c r="AX16" s="24">
        <v>0</v>
      </c>
      <c r="AY16" s="25">
        <v>0</v>
      </c>
      <c r="AZ16" s="25">
        <v>0</v>
      </c>
      <c r="BA16" s="25">
        <v>0</v>
      </c>
      <c r="BB16" s="24">
        <v>0</v>
      </c>
      <c r="BC16" s="25">
        <v>0</v>
      </c>
      <c r="BD16" s="24">
        <v>0</v>
      </c>
      <c r="BE16" s="25">
        <v>0</v>
      </c>
      <c r="BF16" s="25">
        <v>0</v>
      </c>
      <c r="BG16" s="25">
        <v>0</v>
      </c>
      <c r="BH16" s="25">
        <v>0</v>
      </c>
      <c r="BI16" s="25">
        <v>0</v>
      </c>
      <c r="BJ16" s="24">
        <v>0</v>
      </c>
      <c r="BK16" s="25">
        <v>0</v>
      </c>
      <c r="BL16" s="25">
        <v>0</v>
      </c>
      <c r="BM16" s="25">
        <v>0</v>
      </c>
      <c r="BN16" s="25">
        <v>0</v>
      </c>
      <c r="BO16" s="24">
        <v>0</v>
      </c>
      <c r="BP16" s="24">
        <v>0</v>
      </c>
      <c r="BQ16" s="24">
        <v>0</v>
      </c>
      <c r="BR16" s="25">
        <v>0</v>
      </c>
      <c r="BS16" s="25">
        <v>0</v>
      </c>
      <c r="BT16" s="24">
        <v>0</v>
      </c>
      <c r="BU16" s="25">
        <v>0</v>
      </c>
      <c r="BV16" s="25">
        <v>0</v>
      </c>
      <c r="BW16" s="24">
        <v>0</v>
      </c>
      <c r="BX16" s="25">
        <v>0</v>
      </c>
      <c r="BY16" s="25">
        <v>0</v>
      </c>
      <c r="BZ16" s="25">
        <v>0</v>
      </c>
      <c r="CA16" s="24">
        <v>0</v>
      </c>
      <c r="CB16" s="24">
        <v>0</v>
      </c>
      <c r="CC16" s="10"/>
      <c r="CD16" s="12"/>
      <c r="CE16" s="12"/>
      <c r="CF16" s="12"/>
      <c r="CG16" s="11"/>
      <c r="CH16" s="11"/>
      <c r="CI16" s="16">
        <v>1404623.8734249501</v>
      </c>
      <c r="CJ16" s="11"/>
      <c r="CK16" s="14">
        <v>1404623.8734249501</v>
      </c>
      <c r="CL16" s="8" t="str">
        <f>IF(ROUND(SUM(CK16),1)&gt;ROUND(SUM(Tableau_B!CK16),1),"Supply &gt; Use",IF(ROUND(SUM(CK16),1)&lt;ROUND(SUM(Tableau_B!CK16),1),"Supply &lt; Use",""))</f>
        <v/>
      </c>
    </row>
    <row r="17" spans="1:90" s="22" customFormat="1" ht="26.25" customHeight="1" x14ac:dyDescent="0.25">
      <c r="A17" s="293" t="s">
        <v>136</v>
      </c>
      <c r="B17" s="216" t="s">
        <v>101</v>
      </c>
      <c r="C17" s="23">
        <v>0</v>
      </c>
      <c r="D17" s="24">
        <v>0</v>
      </c>
      <c r="E17" s="25">
        <v>0</v>
      </c>
      <c r="F17" s="25">
        <v>0</v>
      </c>
      <c r="G17" s="25">
        <v>0</v>
      </c>
      <c r="H17" s="24">
        <v>0</v>
      </c>
      <c r="I17" s="24">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4">
        <v>0</v>
      </c>
      <c r="AD17" s="24">
        <v>0</v>
      </c>
      <c r="AE17" s="25">
        <v>0</v>
      </c>
      <c r="AF17" s="25">
        <v>0</v>
      </c>
      <c r="AG17" s="24">
        <v>0</v>
      </c>
      <c r="AH17" s="24">
        <v>0</v>
      </c>
      <c r="AI17" s="25">
        <v>0</v>
      </c>
      <c r="AJ17" s="25">
        <v>0</v>
      </c>
      <c r="AK17" s="25">
        <v>0</v>
      </c>
      <c r="AL17" s="24">
        <v>0</v>
      </c>
      <c r="AM17" s="25">
        <v>0</v>
      </c>
      <c r="AN17" s="25">
        <v>0</v>
      </c>
      <c r="AO17" s="25">
        <v>0</v>
      </c>
      <c r="AP17" s="25">
        <v>0</v>
      </c>
      <c r="AQ17" s="25">
        <v>0</v>
      </c>
      <c r="AR17" s="24">
        <v>0</v>
      </c>
      <c r="AS17" s="24">
        <v>0</v>
      </c>
      <c r="AT17" s="25">
        <v>0</v>
      </c>
      <c r="AU17" s="25">
        <v>0</v>
      </c>
      <c r="AV17" s="25">
        <v>0</v>
      </c>
      <c r="AW17" s="25">
        <v>0</v>
      </c>
      <c r="AX17" s="24">
        <v>0</v>
      </c>
      <c r="AY17" s="25">
        <v>0</v>
      </c>
      <c r="AZ17" s="25">
        <v>0</v>
      </c>
      <c r="BA17" s="25">
        <v>0</v>
      </c>
      <c r="BB17" s="24">
        <v>0</v>
      </c>
      <c r="BC17" s="25">
        <v>0</v>
      </c>
      <c r="BD17" s="24">
        <v>0</v>
      </c>
      <c r="BE17" s="25">
        <v>0</v>
      </c>
      <c r="BF17" s="25">
        <v>0</v>
      </c>
      <c r="BG17" s="25">
        <v>0</v>
      </c>
      <c r="BH17" s="25">
        <v>0</v>
      </c>
      <c r="BI17" s="25">
        <v>0</v>
      </c>
      <c r="BJ17" s="24">
        <v>0</v>
      </c>
      <c r="BK17" s="25">
        <v>0</v>
      </c>
      <c r="BL17" s="25">
        <v>0</v>
      </c>
      <c r="BM17" s="25">
        <v>0</v>
      </c>
      <c r="BN17" s="25">
        <v>0</v>
      </c>
      <c r="BO17" s="24">
        <v>0</v>
      </c>
      <c r="BP17" s="24">
        <v>0</v>
      </c>
      <c r="BQ17" s="24">
        <v>0</v>
      </c>
      <c r="BR17" s="25">
        <v>0</v>
      </c>
      <c r="BS17" s="25">
        <v>0</v>
      </c>
      <c r="BT17" s="24">
        <v>0</v>
      </c>
      <c r="BU17" s="25">
        <v>0</v>
      </c>
      <c r="BV17" s="25">
        <v>0</v>
      </c>
      <c r="BW17" s="24">
        <v>0</v>
      </c>
      <c r="BX17" s="25">
        <v>0</v>
      </c>
      <c r="BY17" s="25">
        <v>0</v>
      </c>
      <c r="BZ17" s="25">
        <v>0</v>
      </c>
      <c r="CA17" s="24">
        <v>0</v>
      </c>
      <c r="CB17" s="24">
        <v>0</v>
      </c>
      <c r="CC17" s="10"/>
      <c r="CD17" s="12"/>
      <c r="CE17" s="12"/>
      <c r="CF17" s="12"/>
      <c r="CG17" s="11"/>
      <c r="CH17" s="11"/>
      <c r="CI17" s="16">
        <v>818328.7</v>
      </c>
      <c r="CJ17" s="11"/>
      <c r="CK17" s="14">
        <v>818328.7</v>
      </c>
      <c r="CL17" s="8" t="str">
        <f>IF(ROUND(SUM(CK17),1)&gt;ROUND(SUM(Tableau_B!CK17),1),"Supply &gt; Use",IF(ROUND(SUM(CK17),1)&lt;ROUND(SUM(Tableau_B!CK17),1),"Supply &lt; Use",""))</f>
        <v/>
      </c>
    </row>
    <row r="18" spans="1:90" s="22" customFormat="1" ht="26.25" customHeight="1" x14ac:dyDescent="0.25">
      <c r="A18" s="293" t="s">
        <v>137</v>
      </c>
      <c r="B18" s="216" t="s">
        <v>102</v>
      </c>
      <c r="C18" s="23">
        <v>210754.63500000001</v>
      </c>
      <c r="D18" s="24">
        <v>0</v>
      </c>
      <c r="E18" s="25">
        <v>0</v>
      </c>
      <c r="F18" s="25">
        <v>0</v>
      </c>
      <c r="G18" s="25">
        <v>0</v>
      </c>
      <c r="H18" s="24">
        <v>0</v>
      </c>
      <c r="I18" s="24">
        <v>210754.63500000001</v>
      </c>
      <c r="J18" s="25">
        <v>0</v>
      </c>
      <c r="K18" s="25">
        <v>0</v>
      </c>
      <c r="L18" s="25">
        <v>0</v>
      </c>
      <c r="M18" s="25">
        <v>0</v>
      </c>
      <c r="N18" s="25">
        <v>0</v>
      </c>
      <c r="O18" s="25">
        <v>210754.63500000001</v>
      </c>
      <c r="P18" s="25">
        <v>0</v>
      </c>
      <c r="Q18" s="25">
        <v>0</v>
      </c>
      <c r="R18" s="25">
        <v>0</v>
      </c>
      <c r="S18" s="25">
        <v>0</v>
      </c>
      <c r="T18" s="25">
        <v>0</v>
      </c>
      <c r="U18" s="25">
        <v>0</v>
      </c>
      <c r="V18" s="25">
        <v>0</v>
      </c>
      <c r="W18" s="25">
        <v>0</v>
      </c>
      <c r="X18" s="25">
        <v>0</v>
      </c>
      <c r="Y18" s="25">
        <v>0</v>
      </c>
      <c r="Z18" s="25">
        <v>0</v>
      </c>
      <c r="AA18" s="25">
        <v>0</v>
      </c>
      <c r="AB18" s="25">
        <v>0</v>
      </c>
      <c r="AC18" s="24">
        <v>0</v>
      </c>
      <c r="AD18" s="24">
        <v>0</v>
      </c>
      <c r="AE18" s="25">
        <v>0</v>
      </c>
      <c r="AF18" s="25">
        <v>0</v>
      </c>
      <c r="AG18" s="24">
        <v>0</v>
      </c>
      <c r="AH18" s="24">
        <v>0</v>
      </c>
      <c r="AI18" s="25">
        <v>0</v>
      </c>
      <c r="AJ18" s="25">
        <v>0</v>
      </c>
      <c r="AK18" s="25">
        <v>0</v>
      </c>
      <c r="AL18" s="24">
        <v>0</v>
      </c>
      <c r="AM18" s="25">
        <v>0</v>
      </c>
      <c r="AN18" s="25">
        <v>0</v>
      </c>
      <c r="AO18" s="25">
        <v>0</v>
      </c>
      <c r="AP18" s="25">
        <v>0</v>
      </c>
      <c r="AQ18" s="25">
        <v>0</v>
      </c>
      <c r="AR18" s="24">
        <v>0</v>
      </c>
      <c r="AS18" s="24">
        <v>0</v>
      </c>
      <c r="AT18" s="25">
        <v>0</v>
      </c>
      <c r="AU18" s="25">
        <v>0</v>
      </c>
      <c r="AV18" s="25">
        <v>0</v>
      </c>
      <c r="AW18" s="25">
        <v>0</v>
      </c>
      <c r="AX18" s="24">
        <v>0</v>
      </c>
      <c r="AY18" s="25">
        <v>0</v>
      </c>
      <c r="AZ18" s="25">
        <v>0</v>
      </c>
      <c r="BA18" s="25">
        <v>0</v>
      </c>
      <c r="BB18" s="24">
        <v>0</v>
      </c>
      <c r="BC18" s="25">
        <v>0</v>
      </c>
      <c r="BD18" s="24">
        <v>0</v>
      </c>
      <c r="BE18" s="25">
        <v>0</v>
      </c>
      <c r="BF18" s="25">
        <v>0</v>
      </c>
      <c r="BG18" s="25">
        <v>0</v>
      </c>
      <c r="BH18" s="25">
        <v>0</v>
      </c>
      <c r="BI18" s="25">
        <v>0</v>
      </c>
      <c r="BJ18" s="24">
        <v>0</v>
      </c>
      <c r="BK18" s="25">
        <v>0</v>
      </c>
      <c r="BL18" s="25">
        <v>0</v>
      </c>
      <c r="BM18" s="25">
        <v>0</v>
      </c>
      <c r="BN18" s="25">
        <v>0</v>
      </c>
      <c r="BO18" s="24">
        <v>0</v>
      </c>
      <c r="BP18" s="24">
        <v>0</v>
      </c>
      <c r="BQ18" s="24">
        <v>0</v>
      </c>
      <c r="BR18" s="25">
        <v>0</v>
      </c>
      <c r="BS18" s="25">
        <v>0</v>
      </c>
      <c r="BT18" s="24">
        <v>0</v>
      </c>
      <c r="BU18" s="25">
        <v>0</v>
      </c>
      <c r="BV18" s="25">
        <v>0</v>
      </c>
      <c r="BW18" s="24">
        <v>0</v>
      </c>
      <c r="BX18" s="25">
        <v>0</v>
      </c>
      <c r="BY18" s="25">
        <v>0</v>
      </c>
      <c r="BZ18" s="25">
        <v>0</v>
      </c>
      <c r="CA18" s="24">
        <v>0</v>
      </c>
      <c r="CB18" s="24">
        <v>0</v>
      </c>
      <c r="CC18" s="10"/>
      <c r="CD18" s="12"/>
      <c r="CE18" s="12"/>
      <c r="CF18" s="12"/>
      <c r="CG18" s="11"/>
      <c r="CH18" s="11"/>
      <c r="CI18" s="16">
        <v>49730</v>
      </c>
      <c r="CJ18" s="11"/>
      <c r="CK18" s="14">
        <v>260484.63500000001</v>
      </c>
      <c r="CL18" s="8" t="str">
        <f>IF(ROUND(SUM(CK18),1)&gt;ROUND(SUM(Tableau_B!CK18),1),"Supply &gt; Use",IF(ROUND(SUM(CK18),1)&lt;ROUND(SUM(Tableau_B!CK18),1),"Supply &lt; Use",""))</f>
        <v/>
      </c>
    </row>
    <row r="19" spans="1:90" s="22" customFormat="1" ht="26.25" customHeight="1" x14ac:dyDescent="0.25">
      <c r="A19" s="293" t="s">
        <v>138</v>
      </c>
      <c r="B19" s="216" t="s">
        <v>103</v>
      </c>
      <c r="C19" s="23">
        <v>78428.004000000015</v>
      </c>
      <c r="D19" s="24">
        <v>0</v>
      </c>
      <c r="E19" s="25">
        <v>0</v>
      </c>
      <c r="F19" s="25">
        <v>0</v>
      </c>
      <c r="G19" s="25">
        <v>0</v>
      </c>
      <c r="H19" s="24">
        <v>0</v>
      </c>
      <c r="I19" s="24">
        <v>78428.004000000015</v>
      </c>
      <c r="J19" s="25">
        <v>0</v>
      </c>
      <c r="K19" s="25">
        <v>0</v>
      </c>
      <c r="L19" s="25">
        <v>0</v>
      </c>
      <c r="M19" s="25">
        <v>0</v>
      </c>
      <c r="N19" s="25">
        <v>0</v>
      </c>
      <c r="O19" s="25">
        <v>78428.004000000015</v>
      </c>
      <c r="P19" s="25">
        <v>0</v>
      </c>
      <c r="Q19" s="25">
        <v>0</v>
      </c>
      <c r="R19" s="25">
        <v>0</v>
      </c>
      <c r="S19" s="25">
        <v>0</v>
      </c>
      <c r="T19" s="25">
        <v>0</v>
      </c>
      <c r="U19" s="25">
        <v>0</v>
      </c>
      <c r="V19" s="25">
        <v>0</v>
      </c>
      <c r="W19" s="25">
        <v>0</v>
      </c>
      <c r="X19" s="25">
        <v>0</v>
      </c>
      <c r="Y19" s="25">
        <v>0</v>
      </c>
      <c r="Z19" s="25">
        <v>0</v>
      </c>
      <c r="AA19" s="25">
        <v>0</v>
      </c>
      <c r="AB19" s="25">
        <v>0</v>
      </c>
      <c r="AC19" s="24">
        <v>0</v>
      </c>
      <c r="AD19" s="24">
        <v>0</v>
      </c>
      <c r="AE19" s="25">
        <v>0</v>
      </c>
      <c r="AF19" s="25">
        <v>0</v>
      </c>
      <c r="AG19" s="24">
        <v>0</v>
      </c>
      <c r="AH19" s="24">
        <v>0</v>
      </c>
      <c r="AI19" s="25">
        <v>0</v>
      </c>
      <c r="AJ19" s="25">
        <v>0</v>
      </c>
      <c r="AK19" s="25">
        <v>0</v>
      </c>
      <c r="AL19" s="24">
        <v>0</v>
      </c>
      <c r="AM19" s="25">
        <v>0</v>
      </c>
      <c r="AN19" s="25">
        <v>0</v>
      </c>
      <c r="AO19" s="25">
        <v>0</v>
      </c>
      <c r="AP19" s="25">
        <v>0</v>
      </c>
      <c r="AQ19" s="25">
        <v>0</v>
      </c>
      <c r="AR19" s="24">
        <v>0</v>
      </c>
      <c r="AS19" s="24">
        <v>0</v>
      </c>
      <c r="AT19" s="25">
        <v>0</v>
      </c>
      <c r="AU19" s="25">
        <v>0</v>
      </c>
      <c r="AV19" s="25">
        <v>0</v>
      </c>
      <c r="AW19" s="25">
        <v>0</v>
      </c>
      <c r="AX19" s="24">
        <v>0</v>
      </c>
      <c r="AY19" s="25">
        <v>0</v>
      </c>
      <c r="AZ19" s="25">
        <v>0</v>
      </c>
      <c r="BA19" s="25">
        <v>0</v>
      </c>
      <c r="BB19" s="24">
        <v>0</v>
      </c>
      <c r="BC19" s="25">
        <v>0</v>
      </c>
      <c r="BD19" s="24">
        <v>0</v>
      </c>
      <c r="BE19" s="25">
        <v>0</v>
      </c>
      <c r="BF19" s="25">
        <v>0</v>
      </c>
      <c r="BG19" s="25">
        <v>0</v>
      </c>
      <c r="BH19" s="25">
        <v>0</v>
      </c>
      <c r="BI19" s="25">
        <v>0</v>
      </c>
      <c r="BJ19" s="24">
        <v>0</v>
      </c>
      <c r="BK19" s="25">
        <v>0</v>
      </c>
      <c r="BL19" s="25">
        <v>0</v>
      </c>
      <c r="BM19" s="25">
        <v>0</v>
      </c>
      <c r="BN19" s="25">
        <v>0</v>
      </c>
      <c r="BO19" s="24">
        <v>0</v>
      </c>
      <c r="BP19" s="24">
        <v>0</v>
      </c>
      <c r="BQ19" s="24">
        <v>0</v>
      </c>
      <c r="BR19" s="25">
        <v>0</v>
      </c>
      <c r="BS19" s="25">
        <v>0</v>
      </c>
      <c r="BT19" s="24">
        <v>0</v>
      </c>
      <c r="BU19" s="25">
        <v>0</v>
      </c>
      <c r="BV19" s="25">
        <v>0</v>
      </c>
      <c r="BW19" s="24">
        <v>0</v>
      </c>
      <c r="BX19" s="25">
        <v>0</v>
      </c>
      <c r="BY19" s="25">
        <v>0</v>
      </c>
      <c r="BZ19" s="25">
        <v>0</v>
      </c>
      <c r="CA19" s="24">
        <v>0</v>
      </c>
      <c r="CB19" s="24">
        <v>0</v>
      </c>
      <c r="CC19" s="10"/>
      <c r="CD19" s="12"/>
      <c r="CE19" s="12"/>
      <c r="CF19" s="12"/>
      <c r="CG19" s="11"/>
      <c r="CH19" s="11"/>
      <c r="CI19" s="16">
        <v>78721</v>
      </c>
      <c r="CJ19" s="11"/>
      <c r="CK19" s="14">
        <v>157149.00400000002</v>
      </c>
      <c r="CL19" s="8" t="str">
        <f>IF(ROUND(SUM(CK19),1)&gt;ROUND(SUM(Tableau_B!CK19),1),"Supply &gt; Use",IF(ROUND(SUM(CK19),1)&lt;ROUND(SUM(Tableau_B!CK19),1),"Supply &lt; Use",""))</f>
        <v/>
      </c>
    </row>
    <row r="20" spans="1:90" s="22" customFormat="1" ht="26.25" customHeight="1" x14ac:dyDescent="0.25">
      <c r="A20" s="293" t="s">
        <v>139</v>
      </c>
      <c r="B20" s="216" t="s">
        <v>104</v>
      </c>
      <c r="C20" s="23">
        <v>86900</v>
      </c>
      <c r="D20" s="24">
        <v>0</v>
      </c>
      <c r="E20" s="25">
        <v>0</v>
      </c>
      <c r="F20" s="25">
        <v>0</v>
      </c>
      <c r="G20" s="25">
        <v>0</v>
      </c>
      <c r="H20" s="24">
        <v>0</v>
      </c>
      <c r="I20" s="24">
        <v>86900</v>
      </c>
      <c r="J20" s="25">
        <v>0</v>
      </c>
      <c r="K20" s="25">
        <v>0</v>
      </c>
      <c r="L20" s="25">
        <v>0</v>
      </c>
      <c r="M20" s="25">
        <v>0</v>
      </c>
      <c r="N20" s="25">
        <v>0</v>
      </c>
      <c r="O20" s="25">
        <v>86900</v>
      </c>
      <c r="P20" s="25">
        <v>0</v>
      </c>
      <c r="Q20" s="25">
        <v>0</v>
      </c>
      <c r="R20" s="25">
        <v>0</v>
      </c>
      <c r="S20" s="25">
        <v>0</v>
      </c>
      <c r="T20" s="25">
        <v>0</v>
      </c>
      <c r="U20" s="25">
        <v>0</v>
      </c>
      <c r="V20" s="25">
        <v>0</v>
      </c>
      <c r="W20" s="25">
        <v>0</v>
      </c>
      <c r="X20" s="25">
        <v>0</v>
      </c>
      <c r="Y20" s="25">
        <v>0</v>
      </c>
      <c r="Z20" s="25">
        <v>0</v>
      </c>
      <c r="AA20" s="25">
        <v>0</v>
      </c>
      <c r="AB20" s="25">
        <v>0</v>
      </c>
      <c r="AC20" s="24">
        <v>0</v>
      </c>
      <c r="AD20" s="24">
        <v>0</v>
      </c>
      <c r="AE20" s="25">
        <v>0</v>
      </c>
      <c r="AF20" s="25">
        <v>0</v>
      </c>
      <c r="AG20" s="24">
        <v>0</v>
      </c>
      <c r="AH20" s="24">
        <v>0</v>
      </c>
      <c r="AI20" s="25">
        <v>0</v>
      </c>
      <c r="AJ20" s="25">
        <v>0</v>
      </c>
      <c r="AK20" s="25">
        <v>0</v>
      </c>
      <c r="AL20" s="24">
        <v>0</v>
      </c>
      <c r="AM20" s="25">
        <v>0</v>
      </c>
      <c r="AN20" s="25">
        <v>0</v>
      </c>
      <c r="AO20" s="25">
        <v>0</v>
      </c>
      <c r="AP20" s="25">
        <v>0</v>
      </c>
      <c r="AQ20" s="25">
        <v>0</v>
      </c>
      <c r="AR20" s="24">
        <v>0</v>
      </c>
      <c r="AS20" s="24">
        <v>0</v>
      </c>
      <c r="AT20" s="25">
        <v>0</v>
      </c>
      <c r="AU20" s="25">
        <v>0</v>
      </c>
      <c r="AV20" s="25">
        <v>0</v>
      </c>
      <c r="AW20" s="25">
        <v>0</v>
      </c>
      <c r="AX20" s="24">
        <v>0</v>
      </c>
      <c r="AY20" s="25">
        <v>0</v>
      </c>
      <c r="AZ20" s="25">
        <v>0</v>
      </c>
      <c r="BA20" s="25">
        <v>0</v>
      </c>
      <c r="BB20" s="24">
        <v>0</v>
      </c>
      <c r="BC20" s="25">
        <v>0</v>
      </c>
      <c r="BD20" s="24">
        <v>0</v>
      </c>
      <c r="BE20" s="25">
        <v>0</v>
      </c>
      <c r="BF20" s="25">
        <v>0</v>
      </c>
      <c r="BG20" s="25">
        <v>0</v>
      </c>
      <c r="BH20" s="25">
        <v>0</v>
      </c>
      <c r="BI20" s="25">
        <v>0</v>
      </c>
      <c r="BJ20" s="24">
        <v>0</v>
      </c>
      <c r="BK20" s="25">
        <v>0</v>
      </c>
      <c r="BL20" s="25">
        <v>0</v>
      </c>
      <c r="BM20" s="25">
        <v>0</v>
      </c>
      <c r="BN20" s="25">
        <v>0</v>
      </c>
      <c r="BO20" s="24">
        <v>0</v>
      </c>
      <c r="BP20" s="24">
        <v>0</v>
      </c>
      <c r="BQ20" s="24">
        <v>0</v>
      </c>
      <c r="BR20" s="25">
        <v>0</v>
      </c>
      <c r="BS20" s="25">
        <v>0</v>
      </c>
      <c r="BT20" s="24">
        <v>0</v>
      </c>
      <c r="BU20" s="25">
        <v>0</v>
      </c>
      <c r="BV20" s="25">
        <v>0</v>
      </c>
      <c r="BW20" s="24">
        <v>0</v>
      </c>
      <c r="BX20" s="25">
        <v>0</v>
      </c>
      <c r="BY20" s="25">
        <v>0</v>
      </c>
      <c r="BZ20" s="25">
        <v>0</v>
      </c>
      <c r="CA20" s="24">
        <v>0</v>
      </c>
      <c r="CB20" s="24">
        <v>0</v>
      </c>
      <c r="CC20" s="10"/>
      <c r="CD20" s="12"/>
      <c r="CE20" s="12"/>
      <c r="CF20" s="12"/>
      <c r="CG20" s="11"/>
      <c r="CH20" s="11"/>
      <c r="CI20" s="16">
        <v>133144</v>
      </c>
      <c r="CJ20" s="11"/>
      <c r="CK20" s="14">
        <v>220044</v>
      </c>
      <c r="CL20" s="8" t="str">
        <f>IF(ROUND(SUM(CK20),1)&gt;ROUND(SUM(Tableau_B!CK20),1),"Supply &gt; Use",IF(ROUND(SUM(CK20),1)&lt;ROUND(SUM(Tableau_B!CK20),1),"Supply &lt; Use",""))</f>
        <v/>
      </c>
    </row>
    <row r="21" spans="1:90" s="22" customFormat="1" ht="26.25" customHeight="1" x14ac:dyDescent="0.25">
      <c r="A21" s="293" t="s">
        <v>140</v>
      </c>
      <c r="B21" s="216" t="s">
        <v>105</v>
      </c>
      <c r="C21" s="23">
        <v>201183.74352022546</v>
      </c>
      <c r="D21" s="24">
        <v>0</v>
      </c>
      <c r="E21" s="25">
        <v>0</v>
      </c>
      <c r="F21" s="25">
        <v>0</v>
      </c>
      <c r="G21" s="25">
        <v>0</v>
      </c>
      <c r="H21" s="24">
        <v>0</v>
      </c>
      <c r="I21" s="24">
        <v>201183.74352022546</v>
      </c>
      <c r="J21" s="25">
        <v>0</v>
      </c>
      <c r="K21" s="25">
        <v>0</v>
      </c>
      <c r="L21" s="25">
        <v>0</v>
      </c>
      <c r="M21" s="25">
        <v>0</v>
      </c>
      <c r="N21" s="25">
        <v>0</v>
      </c>
      <c r="O21" s="25">
        <v>201183.74352022546</v>
      </c>
      <c r="P21" s="25">
        <v>0</v>
      </c>
      <c r="Q21" s="25">
        <v>0</v>
      </c>
      <c r="R21" s="25">
        <v>0</v>
      </c>
      <c r="S21" s="25">
        <v>0</v>
      </c>
      <c r="T21" s="25">
        <v>0</v>
      </c>
      <c r="U21" s="25">
        <v>0</v>
      </c>
      <c r="V21" s="25">
        <v>0</v>
      </c>
      <c r="W21" s="25">
        <v>0</v>
      </c>
      <c r="X21" s="25">
        <v>0</v>
      </c>
      <c r="Y21" s="25">
        <v>0</v>
      </c>
      <c r="Z21" s="25">
        <v>0</v>
      </c>
      <c r="AA21" s="25">
        <v>0</v>
      </c>
      <c r="AB21" s="25">
        <v>0</v>
      </c>
      <c r="AC21" s="24">
        <v>0</v>
      </c>
      <c r="AD21" s="24">
        <v>0</v>
      </c>
      <c r="AE21" s="25">
        <v>0</v>
      </c>
      <c r="AF21" s="25">
        <v>0</v>
      </c>
      <c r="AG21" s="24">
        <v>0</v>
      </c>
      <c r="AH21" s="24">
        <v>0</v>
      </c>
      <c r="AI21" s="25">
        <v>0</v>
      </c>
      <c r="AJ21" s="25">
        <v>0</v>
      </c>
      <c r="AK21" s="25">
        <v>0</v>
      </c>
      <c r="AL21" s="24">
        <v>0</v>
      </c>
      <c r="AM21" s="25">
        <v>0</v>
      </c>
      <c r="AN21" s="25">
        <v>0</v>
      </c>
      <c r="AO21" s="25">
        <v>0</v>
      </c>
      <c r="AP21" s="25">
        <v>0</v>
      </c>
      <c r="AQ21" s="25">
        <v>0</v>
      </c>
      <c r="AR21" s="24">
        <v>0</v>
      </c>
      <c r="AS21" s="24">
        <v>0</v>
      </c>
      <c r="AT21" s="25">
        <v>0</v>
      </c>
      <c r="AU21" s="25">
        <v>0</v>
      </c>
      <c r="AV21" s="25">
        <v>0</v>
      </c>
      <c r="AW21" s="25">
        <v>0</v>
      </c>
      <c r="AX21" s="24">
        <v>0</v>
      </c>
      <c r="AY21" s="25">
        <v>0</v>
      </c>
      <c r="AZ21" s="25">
        <v>0</v>
      </c>
      <c r="BA21" s="25">
        <v>0</v>
      </c>
      <c r="BB21" s="24">
        <v>0</v>
      </c>
      <c r="BC21" s="25">
        <v>0</v>
      </c>
      <c r="BD21" s="24">
        <v>0</v>
      </c>
      <c r="BE21" s="25">
        <v>0</v>
      </c>
      <c r="BF21" s="25">
        <v>0</v>
      </c>
      <c r="BG21" s="25">
        <v>0</v>
      </c>
      <c r="BH21" s="25">
        <v>0</v>
      </c>
      <c r="BI21" s="25">
        <v>0</v>
      </c>
      <c r="BJ21" s="24">
        <v>0</v>
      </c>
      <c r="BK21" s="25">
        <v>0</v>
      </c>
      <c r="BL21" s="25">
        <v>0</v>
      </c>
      <c r="BM21" s="25">
        <v>0</v>
      </c>
      <c r="BN21" s="25">
        <v>0</v>
      </c>
      <c r="BO21" s="24">
        <v>0</v>
      </c>
      <c r="BP21" s="24">
        <v>0</v>
      </c>
      <c r="BQ21" s="24">
        <v>0</v>
      </c>
      <c r="BR21" s="25">
        <v>0</v>
      </c>
      <c r="BS21" s="25">
        <v>0</v>
      </c>
      <c r="BT21" s="24">
        <v>0</v>
      </c>
      <c r="BU21" s="25">
        <v>0</v>
      </c>
      <c r="BV21" s="25">
        <v>0</v>
      </c>
      <c r="BW21" s="24">
        <v>0</v>
      </c>
      <c r="BX21" s="25">
        <v>0</v>
      </c>
      <c r="BY21" s="25">
        <v>0</v>
      </c>
      <c r="BZ21" s="25">
        <v>0</v>
      </c>
      <c r="CA21" s="24">
        <v>0</v>
      </c>
      <c r="CB21" s="24">
        <v>0</v>
      </c>
      <c r="CC21" s="10"/>
      <c r="CD21" s="12"/>
      <c r="CE21" s="12"/>
      <c r="CF21" s="12"/>
      <c r="CG21" s="11"/>
      <c r="CH21" s="11"/>
      <c r="CI21" s="16">
        <v>210999.41001299999</v>
      </c>
      <c r="CJ21" s="11"/>
      <c r="CK21" s="14">
        <v>412183.15353322541</v>
      </c>
      <c r="CL21" s="8" t="str">
        <f>IF(ROUND(SUM(CK21),1)&gt;ROUND(SUM(Tableau_B!CK21),1),"Supply &gt; Use",IF(ROUND(SUM(CK21),1)&lt;ROUND(SUM(Tableau_B!CK21),1),"Supply &lt; Use",""))</f>
        <v/>
      </c>
    </row>
    <row r="22" spans="1:90" s="22" customFormat="1" ht="26.25" customHeight="1" x14ac:dyDescent="0.25">
      <c r="A22" s="293" t="s">
        <v>141</v>
      </c>
      <c r="B22" s="216" t="s">
        <v>106</v>
      </c>
      <c r="C22" s="23">
        <v>334023.15147977456</v>
      </c>
      <c r="D22" s="24">
        <v>0</v>
      </c>
      <c r="E22" s="25">
        <v>0</v>
      </c>
      <c r="F22" s="25">
        <v>0</v>
      </c>
      <c r="G22" s="25">
        <v>0</v>
      </c>
      <c r="H22" s="24">
        <v>0</v>
      </c>
      <c r="I22" s="24">
        <v>334023.15147977456</v>
      </c>
      <c r="J22" s="25">
        <v>0</v>
      </c>
      <c r="K22" s="25">
        <v>0</v>
      </c>
      <c r="L22" s="25">
        <v>0</v>
      </c>
      <c r="M22" s="25">
        <v>0</v>
      </c>
      <c r="N22" s="25">
        <v>0</v>
      </c>
      <c r="O22" s="25">
        <v>334023.15147977456</v>
      </c>
      <c r="P22" s="25">
        <v>0</v>
      </c>
      <c r="Q22" s="25">
        <v>0</v>
      </c>
      <c r="R22" s="25">
        <v>0</v>
      </c>
      <c r="S22" s="25">
        <v>0</v>
      </c>
      <c r="T22" s="25">
        <v>0</v>
      </c>
      <c r="U22" s="25">
        <v>0</v>
      </c>
      <c r="V22" s="25">
        <v>0</v>
      </c>
      <c r="W22" s="25">
        <v>0</v>
      </c>
      <c r="X22" s="25">
        <v>0</v>
      </c>
      <c r="Y22" s="25">
        <v>0</v>
      </c>
      <c r="Z22" s="25">
        <v>0</v>
      </c>
      <c r="AA22" s="25">
        <v>0</v>
      </c>
      <c r="AB22" s="25">
        <v>0</v>
      </c>
      <c r="AC22" s="24">
        <v>0</v>
      </c>
      <c r="AD22" s="24">
        <v>0</v>
      </c>
      <c r="AE22" s="25">
        <v>0</v>
      </c>
      <c r="AF22" s="25">
        <v>0</v>
      </c>
      <c r="AG22" s="24">
        <v>0</v>
      </c>
      <c r="AH22" s="24">
        <v>0</v>
      </c>
      <c r="AI22" s="25">
        <v>0</v>
      </c>
      <c r="AJ22" s="25">
        <v>0</v>
      </c>
      <c r="AK22" s="25">
        <v>0</v>
      </c>
      <c r="AL22" s="24">
        <v>0</v>
      </c>
      <c r="AM22" s="25">
        <v>0</v>
      </c>
      <c r="AN22" s="25">
        <v>0</v>
      </c>
      <c r="AO22" s="25">
        <v>0</v>
      </c>
      <c r="AP22" s="25">
        <v>0</v>
      </c>
      <c r="AQ22" s="25">
        <v>0</v>
      </c>
      <c r="AR22" s="24">
        <v>0</v>
      </c>
      <c r="AS22" s="24">
        <v>0</v>
      </c>
      <c r="AT22" s="25">
        <v>0</v>
      </c>
      <c r="AU22" s="25">
        <v>0</v>
      </c>
      <c r="AV22" s="25">
        <v>0</v>
      </c>
      <c r="AW22" s="25">
        <v>0</v>
      </c>
      <c r="AX22" s="24">
        <v>0</v>
      </c>
      <c r="AY22" s="25">
        <v>0</v>
      </c>
      <c r="AZ22" s="25">
        <v>0</v>
      </c>
      <c r="BA22" s="25">
        <v>0</v>
      </c>
      <c r="BB22" s="24">
        <v>0</v>
      </c>
      <c r="BC22" s="25">
        <v>0</v>
      </c>
      <c r="BD22" s="24">
        <v>0</v>
      </c>
      <c r="BE22" s="25">
        <v>0</v>
      </c>
      <c r="BF22" s="25">
        <v>0</v>
      </c>
      <c r="BG22" s="25">
        <v>0</v>
      </c>
      <c r="BH22" s="25">
        <v>0</v>
      </c>
      <c r="BI22" s="25">
        <v>0</v>
      </c>
      <c r="BJ22" s="24">
        <v>0</v>
      </c>
      <c r="BK22" s="25">
        <v>0</v>
      </c>
      <c r="BL22" s="25">
        <v>0</v>
      </c>
      <c r="BM22" s="25">
        <v>0</v>
      </c>
      <c r="BN22" s="25">
        <v>0</v>
      </c>
      <c r="BO22" s="24">
        <v>0</v>
      </c>
      <c r="BP22" s="24">
        <v>0</v>
      </c>
      <c r="BQ22" s="24">
        <v>0</v>
      </c>
      <c r="BR22" s="25">
        <v>0</v>
      </c>
      <c r="BS22" s="25">
        <v>0</v>
      </c>
      <c r="BT22" s="24">
        <v>0</v>
      </c>
      <c r="BU22" s="25">
        <v>0</v>
      </c>
      <c r="BV22" s="25">
        <v>0</v>
      </c>
      <c r="BW22" s="24">
        <v>0</v>
      </c>
      <c r="BX22" s="25">
        <v>0</v>
      </c>
      <c r="BY22" s="25">
        <v>0</v>
      </c>
      <c r="BZ22" s="25">
        <v>0</v>
      </c>
      <c r="CA22" s="24">
        <v>0</v>
      </c>
      <c r="CB22" s="24">
        <v>0</v>
      </c>
      <c r="CC22" s="10"/>
      <c r="CD22" s="12"/>
      <c r="CE22" s="12"/>
      <c r="CF22" s="12"/>
      <c r="CG22" s="11"/>
      <c r="CH22" s="11"/>
      <c r="CI22" s="16">
        <v>139287.20000000001</v>
      </c>
      <c r="CJ22" s="11"/>
      <c r="CK22" s="14">
        <v>473310.35147977457</v>
      </c>
      <c r="CL22" s="8" t="str">
        <f>IF(ROUND(SUM(CK22),1)&gt;ROUND(SUM(Tableau_B!CK22),1),"Supply &gt; Use",IF(ROUND(SUM(CK22),1)&lt;ROUND(SUM(Tableau_B!CK22),1),"Supply &lt; Use",""))</f>
        <v/>
      </c>
    </row>
    <row r="23" spans="1:90" s="22" customFormat="1" ht="26.25" customHeight="1" x14ac:dyDescent="0.25">
      <c r="A23" s="293" t="s">
        <v>142</v>
      </c>
      <c r="B23" s="216" t="s">
        <v>107</v>
      </c>
      <c r="C23" s="23">
        <v>225067.97200000001</v>
      </c>
      <c r="D23" s="24">
        <v>0</v>
      </c>
      <c r="E23" s="25">
        <v>0</v>
      </c>
      <c r="F23" s="25">
        <v>0</v>
      </c>
      <c r="G23" s="25">
        <v>0</v>
      </c>
      <c r="H23" s="24">
        <v>0</v>
      </c>
      <c r="I23" s="24">
        <v>225067.97200000001</v>
      </c>
      <c r="J23" s="25">
        <v>0</v>
      </c>
      <c r="K23" s="25">
        <v>0</v>
      </c>
      <c r="L23" s="25">
        <v>0</v>
      </c>
      <c r="M23" s="25">
        <v>0</v>
      </c>
      <c r="N23" s="25">
        <v>0</v>
      </c>
      <c r="O23" s="25">
        <v>225067.97200000001</v>
      </c>
      <c r="P23" s="25">
        <v>0</v>
      </c>
      <c r="Q23" s="25">
        <v>0</v>
      </c>
      <c r="R23" s="25">
        <v>0</v>
      </c>
      <c r="S23" s="25">
        <v>0</v>
      </c>
      <c r="T23" s="25">
        <v>0</v>
      </c>
      <c r="U23" s="25">
        <v>0</v>
      </c>
      <c r="V23" s="25">
        <v>0</v>
      </c>
      <c r="W23" s="25">
        <v>0</v>
      </c>
      <c r="X23" s="25">
        <v>0</v>
      </c>
      <c r="Y23" s="25">
        <v>0</v>
      </c>
      <c r="Z23" s="25">
        <v>0</v>
      </c>
      <c r="AA23" s="25">
        <v>0</v>
      </c>
      <c r="AB23" s="25">
        <v>0</v>
      </c>
      <c r="AC23" s="24">
        <v>0</v>
      </c>
      <c r="AD23" s="24">
        <v>0</v>
      </c>
      <c r="AE23" s="25">
        <v>0</v>
      </c>
      <c r="AF23" s="25">
        <v>0</v>
      </c>
      <c r="AG23" s="24">
        <v>0</v>
      </c>
      <c r="AH23" s="24">
        <v>0</v>
      </c>
      <c r="AI23" s="25">
        <v>0</v>
      </c>
      <c r="AJ23" s="25">
        <v>0</v>
      </c>
      <c r="AK23" s="25">
        <v>0</v>
      </c>
      <c r="AL23" s="24">
        <v>0</v>
      </c>
      <c r="AM23" s="25">
        <v>0</v>
      </c>
      <c r="AN23" s="25">
        <v>0</v>
      </c>
      <c r="AO23" s="25">
        <v>0</v>
      </c>
      <c r="AP23" s="25">
        <v>0</v>
      </c>
      <c r="AQ23" s="25">
        <v>0</v>
      </c>
      <c r="AR23" s="24">
        <v>0</v>
      </c>
      <c r="AS23" s="24">
        <v>0</v>
      </c>
      <c r="AT23" s="25">
        <v>0</v>
      </c>
      <c r="AU23" s="25">
        <v>0</v>
      </c>
      <c r="AV23" s="25">
        <v>0</v>
      </c>
      <c r="AW23" s="25">
        <v>0</v>
      </c>
      <c r="AX23" s="24">
        <v>0</v>
      </c>
      <c r="AY23" s="25">
        <v>0</v>
      </c>
      <c r="AZ23" s="25">
        <v>0</v>
      </c>
      <c r="BA23" s="25">
        <v>0</v>
      </c>
      <c r="BB23" s="24">
        <v>0</v>
      </c>
      <c r="BC23" s="25">
        <v>0</v>
      </c>
      <c r="BD23" s="24">
        <v>0</v>
      </c>
      <c r="BE23" s="25">
        <v>0</v>
      </c>
      <c r="BF23" s="25">
        <v>0</v>
      </c>
      <c r="BG23" s="25">
        <v>0</v>
      </c>
      <c r="BH23" s="25">
        <v>0</v>
      </c>
      <c r="BI23" s="25">
        <v>0</v>
      </c>
      <c r="BJ23" s="24">
        <v>0</v>
      </c>
      <c r="BK23" s="25">
        <v>0</v>
      </c>
      <c r="BL23" s="25">
        <v>0</v>
      </c>
      <c r="BM23" s="25">
        <v>0</v>
      </c>
      <c r="BN23" s="25">
        <v>0</v>
      </c>
      <c r="BO23" s="24">
        <v>0</v>
      </c>
      <c r="BP23" s="24">
        <v>0</v>
      </c>
      <c r="BQ23" s="24">
        <v>0</v>
      </c>
      <c r="BR23" s="25">
        <v>0</v>
      </c>
      <c r="BS23" s="25">
        <v>0</v>
      </c>
      <c r="BT23" s="24">
        <v>0</v>
      </c>
      <c r="BU23" s="25">
        <v>0</v>
      </c>
      <c r="BV23" s="25">
        <v>0</v>
      </c>
      <c r="BW23" s="24">
        <v>0</v>
      </c>
      <c r="BX23" s="25">
        <v>0</v>
      </c>
      <c r="BY23" s="25">
        <v>0</v>
      </c>
      <c r="BZ23" s="25">
        <v>0</v>
      </c>
      <c r="CA23" s="24">
        <v>0</v>
      </c>
      <c r="CB23" s="24">
        <v>0</v>
      </c>
      <c r="CC23" s="10"/>
      <c r="CD23" s="12"/>
      <c r="CE23" s="12"/>
      <c r="CF23" s="12"/>
      <c r="CG23" s="11"/>
      <c r="CH23" s="11"/>
      <c r="CI23" s="16">
        <v>223480</v>
      </c>
      <c r="CJ23" s="11"/>
      <c r="CK23" s="14">
        <v>448547.97200000001</v>
      </c>
      <c r="CL23" s="8" t="str">
        <f>IF(ROUND(SUM(CK23),1)&gt;ROUND(SUM(Tableau_B!CK23),1),"Supply &gt; Use",IF(ROUND(SUM(CK23),1)&lt;ROUND(SUM(Tableau_B!CK23),1),"Supply &lt; Use",""))</f>
        <v/>
      </c>
    </row>
    <row r="24" spans="1:90" s="22" customFormat="1" ht="26.25" customHeight="1" x14ac:dyDescent="0.25">
      <c r="A24" s="293" t="s">
        <v>143</v>
      </c>
      <c r="B24" s="216" t="s">
        <v>108</v>
      </c>
      <c r="C24" s="23">
        <v>64013.84599999999</v>
      </c>
      <c r="D24" s="24">
        <v>0</v>
      </c>
      <c r="E24" s="25">
        <v>0</v>
      </c>
      <c r="F24" s="25">
        <v>0</v>
      </c>
      <c r="G24" s="25">
        <v>0</v>
      </c>
      <c r="H24" s="24">
        <v>0</v>
      </c>
      <c r="I24" s="24">
        <v>64013.84599999999</v>
      </c>
      <c r="J24" s="25">
        <v>0</v>
      </c>
      <c r="K24" s="25">
        <v>0</v>
      </c>
      <c r="L24" s="25">
        <v>0</v>
      </c>
      <c r="M24" s="25">
        <v>0</v>
      </c>
      <c r="N24" s="25">
        <v>0</v>
      </c>
      <c r="O24" s="25">
        <v>64013.84599999999</v>
      </c>
      <c r="P24" s="25">
        <v>0</v>
      </c>
      <c r="Q24" s="25">
        <v>0</v>
      </c>
      <c r="R24" s="25">
        <v>0</v>
      </c>
      <c r="S24" s="25">
        <v>0</v>
      </c>
      <c r="T24" s="25">
        <v>0</v>
      </c>
      <c r="U24" s="25">
        <v>0</v>
      </c>
      <c r="V24" s="25">
        <v>0</v>
      </c>
      <c r="W24" s="25">
        <v>0</v>
      </c>
      <c r="X24" s="25">
        <v>0</v>
      </c>
      <c r="Y24" s="25">
        <v>0</v>
      </c>
      <c r="Z24" s="25">
        <v>0</v>
      </c>
      <c r="AA24" s="25">
        <v>0</v>
      </c>
      <c r="AB24" s="25">
        <v>0</v>
      </c>
      <c r="AC24" s="24">
        <v>0</v>
      </c>
      <c r="AD24" s="24">
        <v>0</v>
      </c>
      <c r="AE24" s="25">
        <v>0</v>
      </c>
      <c r="AF24" s="25">
        <v>0</v>
      </c>
      <c r="AG24" s="24">
        <v>0</v>
      </c>
      <c r="AH24" s="24">
        <v>0</v>
      </c>
      <c r="AI24" s="25">
        <v>0</v>
      </c>
      <c r="AJ24" s="25">
        <v>0</v>
      </c>
      <c r="AK24" s="25">
        <v>0</v>
      </c>
      <c r="AL24" s="24">
        <v>0</v>
      </c>
      <c r="AM24" s="25">
        <v>0</v>
      </c>
      <c r="AN24" s="25">
        <v>0</v>
      </c>
      <c r="AO24" s="25">
        <v>0</v>
      </c>
      <c r="AP24" s="25">
        <v>0</v>
      </c>
      <c r="AQ24" s="25">
        <v>0</v>
      </c>
      <c r="AR24" s="24">
        <v>0</v>
      </c>
      <c r="AS24" s="24">
        <v>0</v>
      </c>
      <c r="AT24" s="25">
        <v>0</v>
      </c>
      <c r="AU24" s="25">
        <v>0</v>
      </c>
      <c r="AV24" s="25">
        <v>0</v>
      </c>
      <c r="AW24" s="25">
        <v>0</v>
      </c>
      <c r="AX24" s="24">
        <v>0</v>
      </c>
      <c r="AY24" s="25">
        <v>0</v>
      </c>
      <c r="AZ24" s="25">
        <v>0</v>
      </c>
      <c r="BA24" s="25">
        <v>0</v>
      </c>
      <c r="BB24" s="24">
        <v>0</v>
      </c>
      <c r="BC24" s="25">
        <v>0</v>
      </c>
      <c r="BD24" s="24">
        <v>0</v>
      </c>
      <c r="BE24" s="25">
        <v>0</v>
      </c>
      <c r="BF24" s="25">
        <v>0</v>
      </c>
      <c r="BG24" s="25">
        <v>0</v>
      </c>
      <c r="BH24" s="25">
        <v>0</v>
      </c>
      <c r="BI24" s="25">
        <v>0</v>
      </c>
      <c r="BJ24" s="24">
        <v>0</v>
      </c>
      <c r="BK24" s="25">
        <v>0</v>
      </c>
      <c r="BL24" s="25">
        <v>0</v>
      </c>
      <c r="BM24" s="25">
        <v>0</v>
      </c>
      <c r="BN24" s="25">
        <v>0</v>
      </c>
      <c r="BO24" s="24">
        <v>0</v>
      </c>
      <c r="BP24" s="24">
        <v>0</v>
      </c>
      <c r="BQ24" s="24">
        <v>0</v>
      </c>
      <c r="BR24" s="25">
        <v>0</v>
      </c>
      <c r="BS24" s="25">
        <v>0</v>
      </c>
      <c r="BT24" s="24">
        <v>0</v>
      </c>
      <c r="BU24" s="25">
        <v>0</v>
      </c>
      <c r="BV24" s="25">
        <v>0</v>
      </c>
      <c r="BW24" s="24">
        <v>0</v>
      </c>
      <c r="BX24" s="25">
        <v>0</v>
      </c>
      <c r="BY24" s="25">
        <v>0</v>
      </c>
      <c r="BZ24" s="25">
        <v>0</v>
      </c>
      <c r="CA24" s="24">
        <v>0</v>
      </c>
      <c r="CB24" s="24">
        <v>0</v>
      </c>
      <c r="CC24" s="10"/>
      <c r="CD24" s="12"/>
      <c r="CE24" s="12"/>
      <c r="CF24" s="12"/>
      <c r="CG24" s="11"/>
      <c r="CH24" s="11"/>
      <c r="CI24" s="16">
        <v>77864</v>
      </c>
      <c r="CJ24" s="11"/>
      <c r="CK24" s="14">
        <v>141877.84599999999</v>
      </c>
      <c r="CL24" s="8" t="str">
        <f>IF(ROUND(SUM(CK24),1)&gt;ROUND(SUM(Tableau_B!CK24),1),"Supply &gt; Use",IF(ROUND(SUM(CK24),1)&lt;ROUND(SUM(Tableau_B!CK24),1),"Supply &lt; Use",""))</f>
        <v/>
      </c>
    </row>
    <row r="25" spans="1:90" s="22" customFormat="1" ht="26.25" customHeight="1" x14ac:dyDescent="0.25">
      <c r="A25" s="293" t="s">
        <v>144</v>
      </c>
      <c r="B25" s="216" t="s">
        <v>109</v>
      </c>
      <c r="C25" s="23">
        <v>277283.5</v>
      </c>
      <c r="D25" s="24">
        <v>0</v>
      </c>
      <c r="E25" s="25">
        <v>0</v>
      </c>
      <c r="F25" s="25">
        <v>0</v>
      </c>
      <c r="G25" s="25">
        <v>0</v>
      </c>
      <c r="H25" s="24">
        <v>0</v>
      </c>
      <c r="I25" s="24">
        <v>277283.5</v>
      </c>
      <c r="J25" s="25">
        <v>0</v>
      </c>
      <c r="K25" s="25">
        <v>0</v>
      </c>
      <c r="L25" s="25">
        <v>0</v>
      </c>
      <c r="M25" s="25">
        <v>0</v>
      </c>
      <c r="N25" s="25">
        <v>0</v>
      </c>
      <c r="O25" s="25">
        <v>277283.5</v>
      </c>
      <c r="P25" s="25">
        <v>0</v>
      </c>
      <c r="Q25" s="25">
        <v>0</v>
      </c>
      <c r="R25" s="25">
        <v>0</v>
      </c>
      <c r="S25" s="25">
        <v>0</v>
      </c>
      <c r="T25" s="25">
        <v>0</v>
      </c>
      <c r="U25" s="25">
        <v>0</v>
      </c>
      <c r="V25" s="25">
        <v>0</v>
      </c>
      <c r="W25" s="25">
        <v>0</v>
      </c>
      <c r="X25" s="25">
        <v>0</v>
      </c>
      <c r="Y25" s="25">
        <v>0</v>
      </c>
      <c r="Z25" s="25">
        <v>0</v>
      </c>
      <c r="AA25" s="25">
        <v>0</v>
      </c>
      <c r="AB25" s="25">
        <v>0</v>
      </c>
      <c r="AC25" s="24">
        <v>0</v>
      </c>
      <c r="AD25" s="24">
        <v>0</v>
      </c>
      <c r="AE25" s="25">
        <v>0</v>
      </c>
      <c r="AF25" s="25">
        <v>0</v>
      </c>
      <c r="AG25" s="24">
        <v>0</v>
      </c>
      <c r="AH25" s="24">
        <v>0</v>
      </c>
      <c r="AI25" s="25">
        <v>0</v>
      </c>
      <c r="AJ25" s="25">
        <v>0</v>
      </c>
      <c r="AK25" s="25">
        <v>0</v>
      </c>
      <c r="AL25" s="24">
        <v>0</v>
      </c>
      <c r="AM25" s="25">
        <v>0</v>
      </c>
      <c r="AN25" s="25">
        <v>0</v>
      </c>
      <c r="AO25" s="25">
        <v>0</v>
      </c>
      <c r="AP25" s="25">
        <v>0</v>
      </c>
      <c r="AQ25" s="25">
        <v>0</v>
      </c>
      <c r="AR25" s="24">
        <v>0</v>
      </c>
      <c r="AS25" s="24">
        <v>0</v>
      </c>
      <c r="AT25" s="25">
        <v>0</v>
      </c>
      <c r="AU25" s="25">
        <v>0</v>
      </c>
      <c r="AV25" s="25">
        <v>0</v>
      </c>
      <c r="AW25" s="25">
        <v>0</v>
      </c>
      <c r="AX25" s="24">
        <v>0</v>
      </c>
      <c r="AY25" s="25">
        <v>0</v>
      </c>
      <c r="AZ25" s="25">
        <v>0</v>
      </c>
      <c r="BA25" s="25">
        <v>0</v>
      </c>
      <c r="BB25" s="24">
        <v>0</v>
      </c>
      <c r="BC25" s="25">
        <v>0</v>
      </c>
      <c r="BD25" s="24">
        <v>0</v>
      </c>
      <c r="BE25" s="25">
        <v>0</v>
      </c>
      <c r="BF25" s="25">
        <v>0</v>
      </c>
      <c r="BG25" s="25">
        <v>0</v>
      </c>
      <c r="BH25" s="25">
        <v>0</v>
      </c>
      <c r="BI25" s="25">
        <v>0</v>
      </c>
      <c r="BJ25" s="24">
        <v>0</v>
      </c>
      <c r="BK25" s="25">
        <v>0</v>
      </c>
      <c r="BL25" s="25">
        <v>0</v>
      </c>
      <c r="BM25" s="25">
        <v>0</v>
      </c>
      <c r="BN25" s="25">
        <v>0</v>
      </c>
      <c r="BO25" s="24">
        <v>0</v>
      </c>
      <c r="BP25" s="24">
        <v>0</v>
      </c>
      <c r="BQ25" s="24">
        <v>0</v>
      </c>
      <c r="BR25" s="25">
        <v>0</v>
      </c>
      <c r="BS25" s="25">
        <v>0</v>
      </c>
      <c r="BT25" s="24">
        <v>0</v>
      </c>
      <c r="BU25" s="25">
        <v>0</v>
      </c>
      <c r="BV25" s="25">
        <v>0</v>
      </c>
      <c r="BW25" s="24">
        <v>0</v>
      </c>
      <c r="BX25" s="25">
        <v>0</v>
      </c>
      <c r="BY25" s="25">
        <v>0</v>
      </c>
      <c r="BZ25" s="25">
        <v>0</v>
      </c>
      <c r="CA25" s="24">
        <v>0</v>
      </c>
      <c r="CB25" s="24">
        <v>0</v>
      </c>
      <c r="CC25" s="10"/>
      <c r="CD25" s="12"/>
      <c r="CE25" s="12"/>
      <c r="CF25" s="12"/>
      <c r="CG25" s="11"/>
      <c r="CH25" s="11"/>
      <c r="CI25" s="16">
        <v>100826.173075</v>
      </c>
      <c r="CJ25" s="11"/>
      <c r="CK25" s="14">
        <v>378109.673075</v>
      </c>
      <c r="CL25" s="8" t="str">
        <f>IF(ROUND(SUM(CK25),1)&gt;ROUND(SUM(Tableau_B!CK25),1),"Supply &gt; Use",IF(ROUND(SUM(CK25),1)&lt;ROUND(SUM(Tableau_B!CK25),1),"Supply &lt; Use",""))</f>
        <v/>
      </c>
    </row>
    <row r="26" spans="1:90" s="22" customFormat="1" ht="26.25" customHeight="1" x14ac:dyDescent="0.25">
      <c r="A26" s="293" t="s">
        <v>145</v>
      </c>
      <c r="B26" s="216" t="s">
        <v>110</v>
      </c>
      <c r="C26" s="23">
        <v>0</v>
      </c>
      <c r="D26" s="24">
        <v>0</v>
      </c>
      <c r="E26" s="25">
        <v>0</v>
      </c>
      <c r="F26" s="25">
        <v>0</v>
      </c>
      <c r="G26" s="25">
        <v>0</v>
      </c>
      <c r="H26" s="24">
        <v>0</v>
      </c>
      <c r="I26" s="24">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4">
        <v>0</v>
      </c>
      <c r="AD26" s="24">
        <v>0</v>
      </c>
      <c r="AE26" s="25">
        <v>0</v>
      </c>
      <c r="AF26" s="25">
        <v>0</v>
      </c>
      <c r="AG26" s="24">
        <v>0</v>
      </c>
      <c r="AH26" s="24">
        <v>0</v>
      </c>
      <c r="AI26" s="25">
        <v>0</v>
      </c>
      <c r="AJ26" s="25">
        <v>0</v>
      </c>
      <c r="AK26" s="25">
        <v>0</v>
      </c>
      <c r="AL26" s="24">
        <v>0</v>
      </c>
      <c r="AM26" s="25">
        <v>0</v>
      </c>
      <c r="AN26" s="25">
        <v>0</v>
      </c>
      <c r="AO26" s="25">
        <v>0</v>
      </c>
      <c r="AP26" s="25">
        <v>0</v>
      </c>
      <c r="AQ26" s="25">
        <v>0</v>
      </c>
      <c r="AR26" s="24">
        <v>0</v>
      </c>
      <c r="AS26" s="24">
        <v>0</v>
      </c>
      <c r="AT26" s="25">
        <v>0</v>
      </c>
      <c r="AU26" s="25">
        <v>0</v>
      </c>
      <c r="AV26" s="25">
        <v>0</v>
      </c>
      <c r="AW26" s="25">
        <v>0</v>
      </c>
      <c r="AX26" s="24">
        <v>0</v>
      </c>
      <c r="AY26" s="25">
        <v>0</v>
      </c>
      <c r="AZ26" s="25">
        <v>0</v>
      </c>
      <c r="BA26" s="25">
        <v>0</v>
      </c>
      <c r="BB26" s="24">
        <v>0</v>
      </c>
      <c r="BC26" s="25">
        <v>0</v>
      </c>
      <c r="BD26" s="24">
        <v>0</v>
      </c>
      <c r="BE26" s="25">
        <v>0</v>
      </c>
      <c r="BF26" s="25">
        <v>0</v>
      </c>
      <c r="BG26" s="25">
        <v>0</v>
      </c>
      <c r="BH26" s="25">
        <v>0</v>
      </c>
      <c r="BI26" s="25">
        <v>0</v>
      </c>
      <c r="BJ26" s="24">
        <v>0</v>
      </c>
      <c r="BK26" s="25">
        <v>0</v>
      </c>
      <c r="BL26" s="25">
        <v>0</v>
      </c>
      <c r="BM26" s="25">
        <v>0</v>
      </c>
      <c r="BN26" s="25">
        <v>0</v>
      </c>
      <c r="BO26" s="24">
        <v>0</v>
      </c>
      <c r="BP26" s="24">
        <v>0</v>
      </c>
      <c r="BQ26" s="24">
        <v>0</v>
      </c>
      <c r="BR26" s="25">
        <v>0</v>
      </c>
      <c r="BS26" s="25">
        <v>0</v>
      </c>
      <c r="BT26" s="24">
        <v>0</v>
      </c>
      <c r="BU26" s="25">
        <v>0</v>
      </c>
      <c r="BV26" s="25">
        <v>0</v>
      </c>
      <c r="BW26" s="24">
        <v>0</v>
      </c>
      <c r="BX26" s="25">
        <v>0</v>
      </c>
      <c r="BY26" s="25">
        <v>0</v>
      </c>
      <c r="BZ26" s="25">
        <v>0</v>
      </c>
      <c r="CA26" s="24">
        <v>0</v>
      </c>
      <c r="CB26" s="24">
        <v>0</v>
      </c>
      <c r="CC26" s="10"/>
      <c r="CD26" s="12"/>
      <c r="CE26" s="12"/>
      <c r="CF26" s="12"/>
      <c r="CG26" s="11"/>
      <c r="CH26" s="11"/>
      <c r="CI26" s="16">
        <v>486039.47040000005</v>
      </c>
      <c r="CJ26" s="11"/>
      <c r="CK26" s="14">
        <v>486039.47040000005</v>
      </c>
      <c r="CL26" s="8" t="str">
        <f>IF(ROUND(SUM(CK26),1)&gt;ROUND(SUM(Tableau_B!CK26),1),"Supply &gt; Use",IF(ROUND(SUM(CK26),1)&lt;ROUND(SUM(Tableau_B!CK26),1),"Supply &lt; Use",""))</f>
        <v/>
      </c>
    </row>
    <row r="27" spans="1:90" s="22" customFormat="1" ht="26.25" customHeight="1" x14ac:dyDescent="0.25">
      <c r="A27" s="293" t="s">
        <v>146</v>
      </c>
      <c r="B27" s="216" t="s">
        <v>111</v>
      </c>
      <c r="C27" s="23">
        <v>56892.042963449676</v>
      </c>
      <c r="D27" s="24">
        <v>56892.042963449676</v>
      </c>
      <c r="E27" s="25">
        <v>7188.7100477568083</v>
      </c>
      <c r="F27" s="25">
        <v>49703.332915692867</v>
      </c>
      <c r="G27" s="25">
        <v>0</v>
      </c>
      <c r="H27" s="24">
        <v>0</v>
      </c>
      <c r="I27" s="24">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4">
        <v>0</v>
      </c>
      <c r="AD27" s="24">
        <v>0</v>
      </c>
      <c r="AE27" s="25">
        <v>0</v>
      </c>
      <c r="AF27" s="25">
        <v>0</v>
      </c>
      <c r="AG27" s="24">
        <v>0</v>
      </c>
      <c r="AH27" s="24">
        <v>0</v>
      </c>
      <c r="AI27" s="25">
        <v>0</v>
      </c>
      <c r="AJ27" s="25">
        <v>0</v>
      </c>
      <c r="AK27" s="25">
        <v>0</v>
      </c>
      <c r="AL27" s="24">
        <v>0</v>
      </c>
      <c r="AM27" s="25">
        <v>0</v>
      </c>
      <c r="AN27" s="25">
        <v>0</v>
      </c>
      <c r="AO27" s="25">
        <v>0</v>
      </c>
      <c r="AP27" s="25">
        <v>0</v>
      </c>
      <c r="AQ27" s="25">
        <v>0</v>
      </c>
      <c r="AR27" s="24">
        <v>0</v>
      </c>
      <c r="AS27" s="24">
        <v>0</v>
      </c>
      <c r="AT27" s="25">
        <v>0</v>
      </c>
      <c r="AU27" s="25">
        <v>0</v>
      </c>
      <c r="AV27" s="25">
        <v>0</v>
      </c>
      <c r="AW27" s="25">
        <v>0</v>
      </c>
      <c r="AX27" s="24">
        <v>0</v>
      </c>
      <c r="AY27" s="25">
        <v>0</v>
      </c>
      <c r="AZ27" s="25">
        <v>0</v>
      </c>
      <c r="BA27" s="25">
        <v>0</v>
      </c>
      <c r="BB27" s="24">
        <v>0</v>
      </c>
      <c r="BC27" s="25">
        <v>0</v>
      </c>
      <c r="BD27" s="24">
        <v>0</v>
      </c>
      <c r="BE27" s="25">
        <v>0</v>
      </c>
      <c r="BF27" s="25">
        <v>0</v>
      </c>
      <c r="BG27" s="25">
        <v>0</v>
      </c>
      <c r="BH27" s="25">
        <v>0</v>
      </c>
      <c r="BI27" s="25">
        <v>0</v>
      </c>
      <c r="BJ27" s="24">
        <v>0</v>
      </c>
      <c r="BK27" s="25">
        <v>0</v>
      </c>
      <c r="BL27" s="25">
        <v>0</v>
      </c>
      <c r="BM27" s="25">
        <v>0</v>
      </c>
      <c r="BN27" s="25">
        <v>0</v>
      </c>
      <c r="BO27" s="24">
        <v>0</v>
      </c>
      <c r="BP27" s="24">
        <v>0</v>
      </c>
      <c r="BQ27" s="24">
        <v>0</v>
      </c>
      <c r="BR27" s="25">
        <v>0</v>
      </c>
      <c r="BS27" s="25">
        <v>0</v>
      </c>
      <c r="BT27" s="24">
        <v>0</v>
      </c>
      <c r="BU27" s="25">
        <v>0</v>
      </c>
      <c r="BV27" s="25">
        <v>0</v>
      </c>
      <c r="BW27" s="24">
        <v>0</v>
      </c>
      <c r="BX27" s="25">
        <v>0</v>
      </c>
      <c r="BY27" s="25">
        <v>0</v>
      </c>
      <c r="BZ27" s="25">
        <v>0</v>
      </c>
      <c r="CA27" s="24">
        <v>0</v>
      </c>
      <c r="CB27" s="24">
        <v>0</v>
      </c>
      <c r="CC27" s="10"/>
      <c r="CD27" s="12"/>
      <c r="CE27" s="12"/>
      <c r="CF27" s="12"/>
      <c r="CG27" s="11"/>
      <c r="CH27" s="11"/>
      <c r="CI27" s="16">
        <v>19819</v>
      </c>
      <c r="CJ27" s="11"/>
      <c r="CK27" s="14">
        <v>76711.042963449669</v>
      </c>
      <c r="CL27" s="8" t="str">
        <f>IF(ROUND(SUM(CK27),1)&gt;ROUND(SUM(Tableau_B!CK27),1),"Supply &gt; Use",IF(ROUND(SUM(CK27),1)&lt;ROUND(SUM(Tableau_B!CK27),1),"Supply &lt; Use",""))</f>
        <v/>
      </c>
    </row>
    <row r="28" spans="1:90" s="22" customFormat="1" ht="26.25" customHeight="1" x14ac:dyDescent="0.25">
      <c r="A28" s="293" t="s">
        <v>147</v>
      </c>
      <c r="B28" s="216" t="s">
        <v>112</v>
      </c>
      <c r="C28" s="23">
        <v>13010.49654859285</v>
      </c>
      <c r="D28" s="24">
        <v>0</v>
      </c>
      <c r="E28" s="25">
        <v>0</v>
      </c>
      <c r="F28" s="25">
        <v>0</v>
      </c>
      <c r="G28" s="25">
        <v>0</v>
      </c>
      <c r="H28" s="24">
        <v>0</v>
      </c>
      <c r="I28" s="24">
        <v>13010.49654859285</v>
      </c>
      <c r="J28" s="25">
        <v>0</v>
      </c>
      <c r="K28" s="25">
        <v>0</v>
      </c>
      <c r="L28" s="25">
        <v>0</v>
      </c>
      <c r="M28" s="25">
        <v>0</v>
      </c>
      <c r="N28" s="25">
        <v>0</v>
      </c>
      <c r="O28" s="25">
        <v>0</v>
      </c>
      <c r="P28" s="25">
        <v>13010.49654859285</v>
      </c>
      <c r="Q28" s="25">
        <v>0</v>
      </c>
      <c r="R28" s="25">
        <v>0</v>
      </c>
      <c r="S28" s="25">
        <v>0</v>
      </c>
      <c r="T28" s="25">
        <v>0</v>
      </c>
      <c r="U28" s="25">
        <v>0</v>
      </c>
      <c r="V28" s="25">
        <v>0</v>
      </c>
      <c r="W28" s="25">
        <v>0</v>
      </c>
      <c r="X28" s="25">
        <v>0</v>
      </c>
      <c r="Y28" s="25">
        <v>0</v>
      </c>
      <c r="Z28" s="25">
        <v>0</v>
      </c>
      <c r="AA28" s="25">
        <v>0</v>
      </c>
      <c r="AB28" s="25">
        <v>0</v>
      </c>
      <c r="AC28" s="24">
        <v>0</v>
      </c>
      <c r="AD28" s="24">
        <v>0</v>
      </c>
      <c r="AE28" s="25">
        <v>0</v>
      </c>
      <c r="AF28" s="25">
        <v>0</v>
      </c>
      <c r="AG28" s="24">
        <v>0</v>
      </c>
      <c r="AH28" s="24">
        <v>0</v>
      </c>
      <c r="AI28" s="25">
        <v>0</v>
      </c>
      <c r="AJ28" s="25">
        <v>0</v>
      </c>
      <c r="AK28" s="25">
        <v>0</v>
      </c>
      <c r="AL28" s="24">
        <v>0</v>
      </c>
      <c r="AM28" s="25">
        <v>0</v>
      </c>
      <c r="AN28" s="25">
        <v>0</v>
      </c>
      <c r="AO28" s="25">
        <v>0</v>
      </c>
      <c r="AP28" s="25">
        <v>0</v>
      </c>
      <c r="AQ28" s="25">
        <v>0</v>
      </c>
      <c r="AR28" s="24">
        <v>0</v>
      </c>
      <c r="AS28" s="24">
        <v>0</v>
      </c>
      <c r="AT28" s="25">
        <v>0</v>
      </c>
      <c r="AU28" s="25">
        <v>0</v>
      </c>
      <c r="AV28" s="25">
        <v>0</v>
      </c>
      <c r="AW28" s="25">
        <v>0</v>
      </c>
      <c r="AX28" s="24">
        <v>0</v>
      </c>
      <c r="AY28" s="25">
        <v>0</v>
      </c>
      <c r="AZ28" s="25">
        <v>0</v>
      </c>
      <c r="BA28" s="25">
        <v>0</v>
      </c>
      <c r="BB28" s="24">
        <v>0</v>
      </c>
      <c r="BC28" s="25">
        <v>0</v>
      </c>
      <c r="BD28" s="24">
        <v>0</v>
      </c>
      <c r="BE28" s="25">
        <v>0</v>
      </c>
      <c r="BF28" s="25">
        <v>0</v>
      </c>
      <c r="BG28" s="25">
        <v>0</v>
      </c>
      <c r="BH28" s="25">
        <v>0</v>
      </c>
      <c r="BI28" s="25">
        <v>0</v>
      </c>
      <c r="BJ28" s="24">
        <v>0</v>
      </c>
      <c r="BK28" s="25">
        <v>0</v>
      </c>
      <c r="BL28" s="25">
        <v>0</v>
      </c>
      <c r="BM28" s="25">
        <v>0</v>
      </c>
      <c r="BN28" s="25">
        <v>0</v>
      </c>
      <c r="BO28" s="24">
        <v>0</v>
      </c>
      <c r="BP28" s="24">
        <v>0</v>
      </c>
      <c r="BQ28" s="24">
        <v>0</v>
      </c>
      <c r="BR28" s="25">
        <v>0</v>
      </c>
      <c r="BS28" s="25">
        <v>0</v>
      </c>
      <c r="BT28" s="24">
        <v>0</v>
      </c>
      <c r="BU28" s="25">
        <v>0</v>
      </c>
      <c r="BV28" s="25">
        <v>0</v>
      </c>
      <c r="BW28" s="24">
        <v>0</v>
      </c>
      <c r="BX28" s="25">
        <v>0</v>
      </c>
      <c r="BY28" s="25">
        <v>0</v>
      </c>
      <c r="BZ28" s="25">
        <v>0</v>
      </c>
      <c r="CA28" s="24">
        <v>0</v>
      </c>
      <c r="CB28" s="24">
        <v>0</v>
      </c>
      <c r="CC28" s="10"/>
      <c r="CD28" s="12"/>
      <c r="CE28" s="12"/>
      <c r="CF28" s="12"/>
      <c r="CG28" s="11"/>
      <c r="CH28" s="11"/>
      <c r="CI28" s="16">
        <v>5194.53</v>
      </c>
      <c r="CJ28" s="11"/>
      <c r="CK28" s="14">
        <v>18205.02654859285</v>
      </c>
      <c r="CL28" s="8" t="str">
        <f>IF(ROUND(SUM(CK28),1)&gt;ROUND(SUM(Tableau_B!CK28),1),"Supply &gt; Use",IF(ROUND(SUM(CK28),1)&lt;ROUND(SUM(Tableau_B!CK28),1),"Supply &lt; Use",""))</f>
        <v/>
      </c>
    </row>
    <row r="29" spans="1:90" s="22" customFormat="1" ht="26.25" customHeight="1" x14ac:dyDescent="0.25">
      <c r="A29" s="293" t="s">
        <v>148</v>
      </c>
      <c r="B29" s="216" t="s">
        <v>113</v>
      </c>
      <c r="C29" s="23">
        <v>4619.7716550756904</v>
      </c>
      <c r="D29" s="24">
        <v>0</v>
      </c>
      <c r="E29" s="25">
        <v>0</v>
      </c>
      <c r="F29" s="25">
        <v>0</v>
      </c>
      <c r="G29" s="25">
        <v>0</v>
      </c>
      <c r="H29" s="24">
        <v>0</v>
      </c>
      <c r="I29" s="24">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4">
        <v>0</v>
      </c>
      <c r="AD29" s="24">
        <v>4619.7716550756904</v>
      </c>
      <c r="AE29" s="25">
        <v>0</v>
      </c>
      <c r="AF29" s="25">
        <v>4619.7716550756904</v>
      </c>
      <c r="AG29" s="24">
        <v>0</v>
      </c>
      <c r="AH29" s="24">
        <v>0</v>
      </c>
      <c r="AI29" s="25">
        <v>0</v>
      </c>
      <c r="AJ29" s="25">
        <v>0</v>
      </c>
      <c r="AK29" s="25">
        <v>0</v>
      </c>
      <c r="AL29" s="24">
        <v>0</v>
      </c>
      <c r="AM29" s="25">
        <v>0</v>
      </c>
      <c r="AN29" s="25">
        <v>0</v>
      </c>
      <c r="AO29" s="25">
        <v>0</v>
      </c>
      <c r="AP29" s="25">
        <v>0</v>
      </c>
      <c r="AQ29" s="25">
        <v>0</v>
      </c>
      <c r="AR29" s="24">
        <v>0</v>
      </c>
      <c r="AS29" s="24">
        <v>0</v>
      </c>
      <c r="AT29" s="25">
        <v>0</v>
      </c>
      <c r="AU29" s="25">
        <v>0</v>
      </c>
      <c r="AV29" s="25">
        <v>0</v>
      </c>
      <c r="AW29" s="25">
        <v>0</v>
      </c>
      <c r="AX29" s="24">
        <v>0</v>
      </c>
      <c r="AY29" s="25">
        <v>0</v>
      </c>
      <c r="AZ29" s="25">
        <v>0</v>
      </c>
      <c r="BA29" s="25">
        <v>0</v>
      </c>
      <c r="BB29" s="24">
        <v>0</v>
      </c>
      <c r="BC29" s="25">
        <v>0</v>
      </c>
      <c r="BD29" s="24">
        <v>0</v>
      </c>
      <c r="BE29" s="25">
        <v>0</v>
      </c>
      <c r="BF29" s="25">
        <v>0</v>
      </c>
      <c r="BG29" s="25">
        <v>0</v>
      </c>
      <c r="BH29" s="25">
        <v>0</v>
      </c>
      <c r="BI29" s="25">
        <v>0</v>
      </c>
      <c r="BJ29" s="24">
        <v>0</v>
      </c>
      <c r="BK29" s="25">
        <v>0</v>
      </c>
      <c r="BL29" s="25">
        <v>0</v>
      </c>
      <c r="BM29" s="25">
        <v>0</v>
      </c>
      <c r="BN29" s="25">
        <v>0</v>
      </c>
      <c r="BO29" s="24">
        <v>0</v>
      </c>
      <c r="BP29" s="24">
        <v>0</v>
      </c>
      <c r="BQ29" s="24">
        <v>0</v>
      </c>
      <c r="BR29" s="25">
        <v>0</v>
      </c>
      <c r="BS29" s="25">
        <v>0</v>
      </c>
      <c r="BT29" s="24">
        <v>0</v>
      </c>
      <c r="BU29" s="25">
        <v>0</v>
      </c>
      <c r="BV29" s="25">
        <v>0</v>
      </c>
      <c r="BW29" s="24">
        <v>0</v>
      </c>
      <c r="BX29" s="25">
        <v>0</v>
      </c>
      <c r="BY29" s="25">
        <v>0</v>
      </c>
      <c r="BZ29" s="25">
        <v>0</v>
      </c>
      <c r="CA29" s="24">
        <v>0</v>
      </c>
      <c r="CB29" s="24">
        <v>0</v>
      </c>
      <c r="CC29" s="10"/>
      <c r="CD29" s="12"/>
      <c r="CE29" s="12"/>
      <c r="CF29" s="12"/>
      <c r="CG29" s="11"/>
      <c r="CH29" s="11"/>
      <c r="CI29" s="16">
        <v>19.3</v>
      </c>
      <c r="CJ29" s="11"/>
      <c r="CK29" s="14">
        <v>4639.0716550756906</v>
      </c>
      <c r="CL29" s="8" t="str">
        <f>IF(ROUND(SUM(CK29),1)&gt;ROUND(SUM(Tableau_B!CK29),1),"Supply &gt; Use",IF(ROUND(SUM(CK29),1)&lt;ROUND(SUM(Tableau_B!CK29),1),"Supply &lt; Use",""))</f>
        <v/>
      </c>
    </row>
    <row r="30" spans="1:90" s="22" customFormat="1" ht="26.25" customHeight="1" x14ac:dyDescent="0.25">
      <c r="A30" s="293" t="s">
        <v>149</v>
      </c>
      <c r="B30" s="216" t="s">
        <v>114</v>
      </c>
      <c r="C30" s="23">
        <v>332444.86140165536</v>
      </c>
      <c r="D30" s="24">
        <v>5378.7832063810092</v>
      </c>
      <c r="E30" s="25">
        <v>5378.7832063810092</v>
      </c>
      <c r="F30" s="25">
        <v>0</v>
      </c>
      <c r="G30" s="25">
        <v>0</v>
      </c>
      <c r="H30" s="24">
        <v>0</v>
      </c>
      <c r="I30" s="24">
        <v>11864.363443409584</v>
      </c>
      <c r="J30" s="25">
        <v>2457.5187759267583</v>
      </c>
      <c r="K30" s="25">
        <v>20.549936823512152</v>
      </c>
      <c r="L30" s="25">
        <v>581.01858155044624</v>
      </c>
      <c r="M30" s="25">
        <v>1226.6024794910263</v>
      </c>
      <c r="N30" s="25">
        <v>1288.2108599345893</v>
      </c>
      <c r="O30" s="25">
        <v>1.4140727293490638</v>
      </c>
      <c r="P30" s="25">
        <v>3885.5276122981968</v>
      </c>
      <c r="Q30" s="25">
        <v>32.772625821536018</v>
      </c>
      <c r="R30" s="25">
        <v>615.00361095381686</v>
      </c>
      <c r="S30" s="25">
        <v>45.918273359050097</v>
      </c>
      <c r="T30" s="25">
        <v>1200.436355061121</v>
      </c>
      <c r="U30" s="25">
        <v>0</v>
      </c>
      <c r="V30" s="25">
        <v>0</v>
      </c>
      <c r="W30" s="25">
        <v>0</v>
      </c>
      <c r="X30" s="25">
        <v>0</v>
      </c>
      <c r="Y30" s="25">
        <v>0</v>
      </c>
      <c r="Z30" s="25">
        <v>0</v>
      </c>
      <c r="AA30" s="25">
        <v>509.39025946017989</v>
      </c>
      <c r="AB30" s="25">
        <v>0</v>
      </c>
      <c r="AC30" s="24">
        <v>312948.82501677459</v>
      </c>
      <c r="AD30" s="24">
        <v>2045.5417698794611</v>
      </c>
      <c r="AE30" s="25">
        <v>0.34052621442435144</v>
      </c>
      <c r="AF30" s="25">
        <v>2045.2012436650368</v>
      </c>
      <c r="AG30" s="24">
        <v>31.207052034042025</v>
      </c>
      <c r="AH30" s="24">
        <v>16.88160022080104</v>
      </c>
      <c r="AI30" s="25">
        <v>0</v>
      </c>
      <c r="AJ30" s="25">
        <v>16.88160022080104</v>
      </c>
      <c r="AK30" s="25">
        <v>0</v>
      </c>
      <c r="AL30" s="24">
        <v>0</v>
      </c>
      <c r="AM30" s="25">
        <v>0</v>
      </c>
      <c r="AN30" s="25">
        <v>0</v>
      </c>
      <c r="AO30" s="25">
        <v>0</v>
      </c>
      <c r="AP30" s="25">
        <v>0</v>
      </c>
      <c r="AQ30" s="25">
        <v>0</v>
      </c>
      <c r="AR30" s="24">
        <v>2.4148102312457391</v>
      </c>
      <c r="AS30" s="24">
        <v>0.43866340578507079</v>
      </c>
      <c r="AT30" s="25">
        <v>0</v>
      </c>
      <c r="AU30" s="25">
        <v>0.43866340578507079</v>
      </c>
      <c r="AV30" s="25">
        <v>0</v>
      </c>
      <c r="AW30" s="25">
        <v>0</v>
      </c>
      <c r="AX30" s="24">
        <v>0</v>
      </c>
      <c r="AY30" s="25">
        <v>0</v>
      </c>
      <c r="AZ30" s="25">
        <v>0</v>
      </c>
      <c r="BA30" s="25">
        <v>0</v>
      </c>
      <c r="BB30" s="24">
        <v>0</v>
      </c>
      <c r="BC30" s="25">
        <v>0</v>
      </c>
      <c r="BD30" s="24">
        <v>0</v>
      </c>
      <c r="BE30" s="25">
        <v>0</v>
      </c>
      <c r="BF30" s="25">
        <v>0</v>
      </c>
      <c r="BG30" s="25">
        <v>0</v>
      </c>
      <c r="BH30" s="25">
        <v>0</v>
      </c>
      <c r="BI30" s="25">
        <v>0</v>
      </c>
      <c r="BJ30" s="24">
        <v>0</v>
      </c>
      <c r="BK30" s="25">
        <v>0</v>
      </c>
      <c r="BL30" s="25">
        <v>0</v>
      </c>
      <c r="BM30" s="25">
        <v>0</v>
      </c>
      <c r="BN30" s="25">
        <v>0</v>
      </c>
      <c r="BO30" s="24">
        <v>67.950037377151133</v>
      </c>
      <c r="BP30" s="24">
        <v>3.880725827881089</v>
      </c>
      <c r="BQ30" s="24">
        <v>78.43671555798899</v>
      </c>
      <c r="BR30" s="25">
        <v>78.43671555798899</v>
      </c>
      <c r="BS30" s="25">
        <v>0</v>
      </c>
      <c r="BT30" s="24">
        <v>1.8562576329850948</v>
      </c>
      <c r="BU30" s="25">
        <v>0.86313797035157902</v>
      </c>
      <c r="BV30" s="25">
        <v>0.99311966263351581</v>
      </c>
      <c r="BW30" s="24">
        <v>3.3789073845850139</v>
      </c>
      <c r="BX30" s="25">
        <v>0.53505884773824564</v>
      </c>
      <c r="BY30" s="25">
        <v>0</v>
      </c>
      <c r="BZ30" s="25">
        <v>2.8438485368467683</v>
      </c>
      <c r="CA30" s="24">
        <v>0.90319553830452848</v>
      </c>
      <c r="CB30" s="24">
        <v>0</v>
      </c>
      <c r="CC30" s="10"/>
      <c r="CD30" s="12"/>
      <c r="CE30" s="12"/>
      <c r="CF30" s="12"/>
      <c r="CG30" s="11"/>
      <c r="CH30" s="11"/>
      <c r="CI30" s="16">
        <v>44622</v>
      </c>
      <c r="CJ30" s="11"/>
      <c r="CK30" s="14">
        <v>377066.86140165536</v>
      </c>
      <c r="CL30" s="8" t="str">
        <f>IF(ROUND(SUM(CK30),1)&gt;ROUND(SUM(Tableau_B!CK30),1),"Supply &gt; Use",IF(ROUND(SUM(CK30),1)&lt;ROUND(SUM(Tableau_B!CK30),1),"Supply &lt; Use",""))</f>
        <v/>
      </c>
    </row>
    <row r="31" spans="1:90" s="22" customFormat="1" ht="26.25" customHeight="1" x14ac:dyDescent="0.25">
      <c r="A31" s="293" t="s">
        <v>150</v>
      </c>
      <c r="B31" s="216" t="s">
        <v>115</v>
      </c>
      <c r="C31" s="23">
        <v>49267.104751940511</v>
      </c>
      <c r="D31" s="24">
        <v>0</v>
      </c>
      <c r="E31" s="25">
        <v>0</v>
      </c>
      <c r="F31" s="25">
        <v>0</v>
      </c>
      <c r="G31" s="25">
        <v>0</v>
      </c>
      <c r="H31" s="24">
        <v>0</v>
      </c>
      <c r="I31" s="24">
        <v>5885.176668727544</v>
      </c>
      <c r="J31" s="25">
        <v>1082.3947228452878</v>
      </c>
      <c r="K31" s="25">
        <v>0</v>
      </c>
      <c r="L31" s="25">
        <v>347.07250882041893</v>
      </c>
      <c r="M31" s="25">
        <v>605.94691513515386</v>
      </c>
      <c r="N31" s="25">
        <v>514.1367764783123</v>
      </c>
      <c r="O31" s="25">
        <v>0.84720710045667758</v>
      </c>
      <c r="P31" s="25">
        <v>1760.0995928797097</v>
      </c>
      <c r="Q31" s="25">
        <v>0</v>
      </c>
      <c r="R31" s="25">
        <v>366.34647035580832</v>
      </c>
      <c r="S31" s="25">
        <v>9.6540107540214173</v>
      </c>
      <c r="T31" s="25">
        <v>895.59012416999815</v>
      </c>
      <c r="U31" s="25">
        <v>0</v>
      </c>
      <c r="V31" s="25">
        <v>0</v>
      </c>
      <c r="W31" s="25">
        <v>0</v>
      </c>
      <c r="X31" s="25">
        <v>0</v>
      </c>
      <c r="Y31" s="25">
        <v>0</v>
      </c>
      <c r="Z31" s="25">
        <v>0</v>
      </c>
      <c r="AA31" s="25">
        <v>303.08834018837643</v>
      </c>
      <c r="AB31" s="25">
        <v>0</v>
      </c>
      <c r="AC31" s="24">
        <v>40477.984782012965</v>
      </c>
      <c r="AD31" s="24">
        <v>2903.9433012000004</v>
      </c>
      <c r="AE31" s="25">
        <v>0</v>
      </c>
      <c r="AF31" s="25">
        <v>2903.9433012000004</v>
      </c>
      <c r="AG31" s="24">
        <v>0</v>
      </c>
      <c r="AH31" s="24">
        <v>0</v>
      </c>
      <c r="AI31" s="25">
        <v>0</v>
      </c>
      <c r="AJ31" s="25">
        <v>0</v>
      </c>
      <c r="AK31" s="25">
        <v>0</v>
      </c>
      <c r="AL31" s="24">
        <v>0</v>
      </c>
      <c r="AM31" s="25">
        <v>0</v>
      </c>
      <c r="AN31" s="25">
        <v>0</v>
      </c>
      <c r="AO31" s="25">
        <v>0</v>
      </c>
      <c r="AP31" s="25">
        <v>0</v>
      </c>
      <c r="AQ31" s="25">
        <v>0</v>
      </c>
      <c r="AR31" s="24">
        <v>0</v>
      </c>
      <c r="AS31" s="24">
        <v>0</v>
      </c>
      <c r="AT31" s="25">
        <v>0</v>
      </c>
      <c r="AU31" s="25">
        <v>0</v>
      </c>
      <c r="AV31" s="25">
        <v>0</v>
      </c>
      <c r="AW31" s="25">
        <v>0</v>
      </c>
      <c r="AX31" s="24">
        <v>0</v>
      </c>
      <c r="AY31" s="25">
        <v>0</v>
      </c>
      <c r="AZ31" s="25">
        <v>0</v>
      </c>
      <c r="BA31" s="25">
        <v>0</v>
      </c>
      <c r="BB31" s="24">
        <v>0</v>
      </c>
      <c r="BC31" s="25">
        <v>0</v>
      </c>
      <c r="BD31" s="24">
        <v>0</v>
      </c>
      <c r="BE31" s="25">
        <v>0</v>
      </c>
      <c r="BF31" s="25">
        <v>0</v>
      </c>
      <c r="BG31" s="25">
        <v>0</v>
      </c>
      <c r="BH31" s="25">
        <v>0</v>
      </c>
      <c r="BI31" s="25">
        <v>0</v>
      </c>
      <c r="BJ31" s="24">
        <v>0</v>
      </c>
      <c r="BK31" s="25">
        <v>0</v>
      </c>
      <c r="BL31" s="25">
        <v>0</v>
      </c>
      <c r="BM31" s="25">
        <v>0</v>
      </c>
      <c r="BN31" s="25">
        <v>0</v>
      </c>
      <c r="BO31" s="24">
        <v>0</v>
      </c>
      <c r="BP31" s="24">
        <v>0</v>
      </c>
      <c r="BQ31" s="24">
        <v>0</v>
      </c>
      <c r="BR31" s="25">
        <v>0</v>
      </c>
      <c r="BS31" s="25">
        <v>0</v>
      </c>
      <c r="BT31" s="24">
        <v>0</v>
      </c>
      <c r="BU31" s="25">
        <v>0</v>
      </c>
      <c r="BV31" s="25">
        <v>0</v>
      </c>
      <c r="BW31" s="24">
        <v>0</v>
      </c>
      <c r="BX31" s="25">
        <v>0</v>
      </c>
      <c r="BY31" s="25">
        <v>0</v>
      </c>
      <c r="BZ31" s="25">
        <v>0</v>
      </c>
      <c r="CA31" s="24">
        <v>0</v>
      </c>
      <c r="CB31" s="24">
        <v>0</v>
      </c>
      <c r="CC31" s="10"/>
      <c r="CD31" s="12"/>
      <c r="CE31" s="12"/>
      <c r="CF31" s="12"/>
      <c r="CG31" s="11"/>
      <c r="CH31" s="11"/>
      <c r="CI31" s="28">
        <v>0</v>
      </c>
      <c r="CJ31" s="11"/>
      <c r="CK31" s="14">
        <v>49267.104751940511</v>
      </c>
      <c r="CL31" s="8" t="str">
        <f>IF(ROUND(SUM(CK31),1)&gt;ROUND(SUM(Tableau_B!CK31),1),"Supply &gt; Use",IF(ROUND(SUM(CK31),1)&lt;ROUND(SUM(Tableau_B!CK31),1),"Supply &lt; Use",""))</f>
        <v/>
      </c>
    </row>
    <row r="32" spans="1:90" s="22" customFormat="1" ht="26.25" customHeight="1" x14ac:dyDescent="0.25">
      <c r="A32" s="291" t="s">
        <v>151</v>
      </c>
      <c r="B32" s="212" t="s">
        <v>116</v>
      </c>
      <c r="C32" s="18">
        <v>1994293.4869950751</v>
      </c>
      <c r="D32" s="18">
        <v>35380.918515408754</v>
      </c>
      <c r="E32" s="18">
        <v>29050.167400241862</v>
      </c>
      <c r="F32" s="18">
        <v>3741.2042648529168</v>
      </c>
      <c r="G32" s="18">
        <v>2589.5468503139768</v>
      </c>
      <c r="H32" s="18">
        <v>10288.577320479273</v>
      </c>
      <c r="I32" s="18">
        <v>945225.80858779361</v>
      </c>
      <c r="J32" s="18">
        <v>62049.470152013819</v>
      </c>
      <c r="K32" s="18">
        <v>9174.1769226939869</v>
      </c>
      <c r="L32" s="18">
        <v>2652.914794134922</v>
      </c>
      <c r="M32" s="18">
        <v>19835.726040630394</v>
      </c>
      <c r="N32" s="18">
        <v>12752.204020891588</v>
      </c>
      <c r="O32" s="18">
        <v>106417.05094984616</v>
      </c>
      <c r="P32" s="18">
        <v>480444.34083047445</v>
      </c>
      <c r="Q32" s="18">
        <v>7710.8975168340457</v>
      </c>
      <c r="R32" s="18">
        <v>4023.7014071573822</v>
      </c>
      <c r="S32" s="18">
        <v>70265.191972557805</v>
      </c>
      <c r="T32" s="18">
        <v>137902.33964611168</v>
      </c>
      <c r="U32" s="18">
        <v>7062.3457785141691</v>
      </c>
      <c r="V32" s="18">
        <v>1916.622554160469</v>
      </c>
      <c r="W32" s="18">
        <v>3098.4274264807091</v>
      </c>
      <c r="X32" s="18">
        <v>5501.038378864996</v>
      </c>
      <c r="Y32" s="18">
        <v>4634.0321552690029</v>
      </c>
      <c r="Z32" s="18">
        <v>903.31844120665596</v>
      </c>
      <c r="AA32" s="18">
        <v>5514.3832472233371</v>
      </c>
      <c r="AB32" s="18">
        <v>3367.6263527281708</v>
      </c>
      <c r="AC32" s="18">
        <v>480633.15442070016</v>
      </c>
      <c r="AD32" s="18">
        <v>22187.076165506951</v>
      </c>
      <c r="AE32" s="18">
        <v>1757.2069562084716</v>
      </c>
      <c r="AF32" s="18">
        <v>20429.869209298478</v>
      </c>
      <c r="AG32" s="18">
        <v>64969.749343396332</v>
      </c>
      <c r="AH32" s="18">
        <v>60636.917695482196</v>
      </c>
      <c r="AI32" s="18">
        <v>7605.5403949882975</v>
      </c>
      <c r="AJ32" s="18">
        <v>23190.477308372254</v>
      </c>
      <c r="AK32" s="18">
        <v>29840.899992121649</v>
      </c>
      <c r="AL32" s="18">
        <v>206567.79559746737</v>
      </c>
      <c r="AM32" s="18">
        <v>66491.736413865612</v>
      </c>
      <c r="AN32" s="18">
        <v>42879.090680949579</v>
      </c>
      <c r="AO32" s="18">
        <v>58624.912492358417</v>
      </c>
      <c r="AP32" s="18">
        <v>35180.989679282422</v>
      </c>
      <c r="AQ32" s="18">
        <v>3391.0663310113268</v>
      </c>
      <c r="AR32" s="18">
        <v>18705.512292101103</v>
      </c>
      <c r="AS32" s="18">
        <v>8948.4128189738531</v>
      </c>
      <c r="AT32" s="18">
        <v>2820.9984917130218</v>
      </c>
      <c r="AU32" s="18">
        <v>1590.1535554124807</v>
      </c>
      <c r="AV32" s="18">
        <v>1698.9197450101292</v>
      </c>
      <c r="AW32" s="18">
        <v>2838.3410268382208</v>
      </c>
      <c r="AX32" s="18">
        <v>7630.1768343352469</v>
      </c>
      <c r="AY32" s="18">
        <v>3332.1880092205506</v>
      </c>
      <c r="AZ32" s="18">
        <v>1467.5164903900827</v>
      </c>
      <c r="BA32" s="18">
        <v>2830.4723347246136</v>
      </c>
      <c r="BB32" s="18">
        <v>3179.5900754776862</v>
      </c>
      <c r="BC32" s="18">
        <v>0</v>
      </c>
      <c r="BD32" s="18">
        <v>26214.377150391756</v>
      </c>
      <c r="BE32" s="18">
        <v>16388.152782913588</v>
      </c>
      <c r="BF32" s="18">
        <v>4696.1171133665712</v>
      </c>
      <c r="BG32" s="18">
        <v>3058.0399177229087</v>
      </c>
      <c r="BH32" s="18">
        <v>1103.3133020310893</v>
      </c>
      <c r="BI32" s="18">
        <v>968.75403435759904</v>
      </c>
      <c r="BJ32" s="18">
        <v>18503.996159509086</v>
      </c>
      <c r="BK32" s="18">
        <v>4762.1332510730017</v>
      </c>
      <c r="BL32" s="18">
        <v>6197.5143604091227</v>
      </c>
      <c r="BM32" s="18">
        <v>817.97161584170453</v>
      </c>
      <c r="BN32" s="18">
        <v>6726.3769321852542</v>
      </c>
      <c r="BO32" s="18">
        <v>29591.279407942435</v>
      </c>
      <c r="BP32" s="18">
        <v>15023.096025854138</v>
      </c>
      <c r="BQ32" s="18">
        <v>23930.362441774196</v>
      </c>
      <c r="BR32" s="18">
        <v>15699.050942493996</v>
      </c>
      <c r="BS32" s="18">
        <v>8231.311499280202</v>
      </c>
      <c r="BT32" s="18">
        <v>6960.3437182927282</v>
      </c>
      <c r="BU32" s="18">
        <v>3564.024936229388</v>
      </c>
      <c r="BV32" s="18">
        <v>3396.3187820633398</v>
      </c>
      <c r="BW32" s="18">
        <v>8710.0018381675854</v>
      </c>
      <c r="BX32" s="18">
        <v>2050.5025477328895</v>
      </c>
      <c r="BY32" s="18">
        <v>1887.9212607725676</v>
      </c>
      <c r="BZ32" s="18">
        <v>4771.5780296621278</v>
      </c>
      <c r="CA32" s="18">
        <v>1006.3405860207944</v>
      </c>
      <c r="CB32" s="18">
        <v>0</v>
      </c>
      <c r="CC32" s="18">
        <v>540874.43857769459</v>
      </c>
      <c r="CD32" s="18">
        <v>298662.57087355381</v>
      </c>
      <c r="CE32" s="18">
        <v>123969.47110886745</v>
      </c>
      <c r="CF32" s="18">
        <v>118242.3965952733</v>
      </c>
      <c r="CG32" s="18">
        <v>42084.480379971574</v>
      </c>
      <c r="CH32" s="21"/>
      <c r="CI32" s="18">
        <v>5892.2090602685785</v>
      </c>
      <c r="CJ32" s="21"/>
      <c r="CK32" s="18">
        <v>2583144.6150130099</v>
      </c>
      <c r="CL32" s="8" t="str">
        <f>IF(ROUND(SUM(CK32),1)&gt;ROUND(SUM(Tableau_B!CK32),1),"Supply &gt; Use",IF(ROUND(SUM(CK32),1)&lt;ROUND(SUM(Tableau_B!CK32),1),"Supply &lt; Use",""))</f>
        <v/>
      </c>
    </row>
    <row r="33" spans="1:90" s="22" customFormat="1" ht="26.25" customHeight="1" x14ac:dyDescent="0.25">
      <c r="A33" s="294" t="s">
        <v>152</v>
      </c>
      <c r="B33" s="217" t="s">
        <v>117</v>
      </c>
      <c r="C33" s="29"/>
      <c r="D33" s="29"/>
      <c r="E33" s="30"/>
      <c r="F33" s="30"/>
      <c r="G33" s="30"/>
      <c r="H33" s="29"/>
      <c r="I33" s="29"/>
      <c r="J33" s="30"/>
      <c r="K33" s="30"/>
      <c r="L33" s="30"/>
      <c r="M33" s="30"/>
      <c r="N33" s="30"/>
      <c r="O33" s="30"/>
      <c r="P33" s="30"/>
      <c r="Q33" s="30"/>
      <c r="R33" s="30"/>
      <c r="S33" s="30"/>
      <c r="T33" s="30"/>
      <c r="U33" s="30"/>
      <c r="V33" s="30"/>
      <c r="W33" s="30"/>
      <c r="X33" s="30"/>
      <c r="Y33" s="30"/>
      <c r="Z33" s="30"/>
      <c r="AA33" s="30"/>
      <c r="AB33" s="30"/>
      <c r="AC33" s="29"/>
      <c r="AD33" s="29"/>
      <c r="AE33" s="30"/>
      <c r="AF33" s="30"/>
      <c r="AG33" s="29"/>
      <c r="AH33" s="29"/>
      <c r="AI33" s="30"/>
      <c r="AJ33" s="30"/>
      <c r="AK33" s="30"/>
      <c r="AL33" s="29"/>
      <c r="AM33" s="30"/>
      <c r="AN33" s="30"/>
      <c r="AO33" s="30"/>
      <c r="AP33" s="30"/>
      <c r="AQ33" s="30"/>
      <c r="AR33" s="29"/>
      <c r="AS33" s="29"/>
      <c r="AT33" s="30"/>
      <c r="AU33" s="30"/>
      <c r="AV33" s="30"/>
      <c r="AW33" s="30"/>
      <c r="AX33" s="29"/>
      <c r="AY33" s="30"/>
      <c r="AZ33" s="30"/>
      <c r="BA33" s="30"/>
      <c r="BB33" s="29"/>
      <c r="BC33" s="30"/>
      <c r="BD33" s="29"/>
      <c r="BE33" s="30"/>
      <c r="BF33" s="30"/>
      <c r="BG33" s="30"/>
      <c r="BH33" s="30"/>
      <c r="BI33" s="30"/>
      <c r="BJ33" s="29"/>
      <c r="BK33" s="30"/>
      <c r="BL33" s="30"/>
      <c r="BM33" s="30"/>
      <c r="BN33" s="30"/>
      <c r="BO33" s="29"/>
      <c r="BP33" s="29"/>
      <c r="BQ33" s="29"/>
      <c r="BR33" s="30"/>
      <c r="BS33" s="30"/>
      <c r="BT33" s="29"/>
      <c r="BU33" s="30"/>
      <c r="BV33" s="30"/>
      <c r="BW33" s="29"/>
      <c r="BX33" s="30"/>
      <c r="BY33" s="30"/>
      <c r="BZ33" s="30"/>
      <c r="CA33" s="29"/>
      <c r="CB33" s="29"/>
      <c r="CC33" s="10"/>
      <c r="CD33" s="12"/>
      <c r="CE33" s="12"/>
      <c r="CF33" s="12"/>
      <c r="CG33" s="14">
        <v>12242.742915096422</v>
      </c>
      <c r="CH33" s="11"/>
      <c r="CI33" s="14">
        <v>3080.53541427649</v>
      </c>
      <c r="CJ33" s="27"/>
      <c r="CK33" s="14">
        <v>15323.278329372912</v>
      </c>
      <c r="CL33" s="8" t="str">
        <f>IF(ROUND(SUM(CK33),1)&gt;ROUND(SUM(Tableau_B!CK33),1),"Supply &gt; Use",IF(ROUND(SUM(CK33),1)&lt;ROUND(SUM(Tableau_B!CK33),1),"Supply &lt; Use",""))</f>
        <v/>
      </c>
    </row>
    <row r="34" spans="1:90" s="22" customFormat="1" ht="26.25" customHeight="1" x14ac:dyDescent="0.25">
      <c r="A34" s="295" t="s">
        <v>153</v>
      </c>
      <c r="B34" s="213" t="s">
        <v>118</v>
      </c>
      <c r="C34" s="11"/>
      <c r="D34" s="11"/>
      <c r="E34" s="12"/>
      <c r="F34" s="12"/>
      <c r="G34" s="12"/>
      <c r="H34" s="11"/>
      <c r="I34" s="11"/>
      <c r="J34" s="12"/>
      <c r="K34" s="12"/>
      <c r="L34" s="12"/>
      <c r="M34" s="12"/>
      <c r="N34" s="12"/>
      <c r="O34" s="12"/>
      <c r="P34" s="12"/>
      <c r="Q34" s="12"/>
      <c r="R34" s="12"/>
      <c r="S34" s="12"/>
      <c r="T34" s="12"/>
      <c r="U34" s="12"/>
      <c r="V34" s="12"/>
      <c r="W34" s="12"/>
      <c r="X34" s="12"/>
      <c r="Y34" s="12"/>
      <c r="Z34" s="12"/>
      <c r="AA34" s="12"/>
      <c r="AB34" s="12"/>
      <c r="AC34" s="11"/>
      <c r="AD34" s="11"/>
      <c r="AE34" s="12"/>
      <c r="AF34" s="12"/>
      <c r="AG34" s="11"/>
      <c r="AH34" s="11"/>
      <c r="AI34" s="12"/>
      <c r="AJ34" s="12"/>
      <c r="AK34" s="12"/>
      <c r="AL34" s="11"/>
      <c r="AM34" s="12"/>
      <c r="AN34" s="12"/>
      <c r="AO34" s="12"/>
      <c r="AP34" s="12"/>
      <c r="AQ34" s="12"/>
      <c r="AR34" s="11"/>
      <c r="AS34" s="11"/>
      <c r="AT34" s="12"/>
      <c r="AU34" s="12"/>
      <c r="AV34" s="12"/>
      <c r="AW34" s="12"/>
      <c r="AX34" s="11"/>
      <c r="AY34" s="12"/>
      <c r="AZ34" s="12"/>
      <c r="BA34" s="12"/>
      <c r="BB34" s="11"/>
      <c r="BC34" s="12"/>
      <c r="BD34" s="11"/>
      <c r="BE34" s="12"/>
      <c r="BF34" s="12"/>
      <c r="BG34" s="12"/>
      <c r="BH34" s="12"/>
      <c r="BI34" s="12"/>
      <c r="BJ34" s="11"/>
      <c r="BK34" s="12"/>
      <c r="BL34" s="12"/>
      <c r="BM34" s="12"/>
      <c r="BN34" s="12"/>
      <c r="BO34" s="11"/>
      <c r="BP34" s="11"/>
      <c r="BQ34" s="11"/>
      <c r="BR34" s="12"/>
      <c r="BS34" s="12"/>
      <c r="BT34" s="11"/>
      <c r="BU34" s="12"/>
      <c r="BV34" s="12"/>
      <c r="BW34" s="11"/>
      <c r="BX34" s="12"/>
      <c r="BY34" s="12"/>
      <c r="BZ34" s="12"/>
      <c r="CA34" s="11"/>
      <c r="CB34" s="11"/>
      <c r="CC34" s="10"/>
      <c r="CD34" s="12"/>
      <c r="CE34" s="12"/>
      <c r="CF34" s="12"/>
      <c r="CG34" s="16">
        <v>29841.73746487515</v>
      </c>
      <c r="CH34" s="11"/>
      <c r="CI34" s="16">
        <v>2811.6736459920885</v>
      </c>
      <c r="CJ34" s="11"/>
      <c r="CK34" s="14">
        <v>32653.411110867237</v>
      </c>
      <c r="CL34" s="8" t="str">
        <f>IF(ROUND(SUM(CK34),1)&gt;ROUND(SUM(Tableau_B!CK34),1),"Supply &gt; Use",IF(ROUND(SUM(CK34),1)&lt;ROUND(SUM(Tableau_B!CK34),1),"Supply &lt; Use",""))</f>
        <v/>
      </c>
    </row>
    <row r="35" spans="1:90" s="22" customFormat="1" ht="38.25" customHeight="1" x14ac:dyDescent="0.25">
      <c r="A35" s="295" t="s">
        <v>154</v>
      </c>
      <c r="B35" s="213" t="s">
        <v>119</v>
      </c>
      <c r="C35" s="23">
        <v>1700747.0910262908</v>
      </c>
      <c r="D35" s="24">
        <v>35290.453231097272</v>
      </c>
      <c r="E35" s="32">
        <v>29050.167400241862</v>
      </c>
      <c r="F35" s="32">
        <v>3741.2042648529168</v>
      </c>
      <c r="G35" s="32">
        <v>2499.0815660024937</v>
      </c>
      <c r="H35" s="33">
        <v>10288.577320479273</v>
      </c>
      <c r="I35" s="24">
        <v>655887.95717811724</v>
      </c>
      <c r="J35" s="32">
        <v>55921.298804131409</v>
      </c>
      <c r="K35" s="32">
        <v>9103.2821951767983</v>
      </c>
      <c r="L35" s="32">
        <v>2652.6143208595163</v>
      </c>
      <c r="M35" s="32">
        <v>17606.75475909001</v>
      </c>
      <c r="N35" s="32">
        <v>10860.955660796715</v>
      </c>
      <c r="O35" s="32">
        <v>106417.0502163882</v>
      </c>
      <c r="P35" s="32">
        <v>212965.45826250268</v>
      </c>
      <c r="Q35" s="32">
        <v>7710.8975168340457</v>
      </c>
      <c r="R35" s="32">
        <v>4023.384247713509</v>
      </c>
      <c r="S35" s="32">
        <v>66386.207904967538</v>
      </c>
      <c r="T35" s="32">
        <v>131533.86977640609</v>
      </c>
      <c r="U35" s="32">
        <v>7060.7630217056494</v>
      </c>
      <c r="V35" s="32">
        <v>1916.5889141740092</v>
      </c>
      <c r="W35" s="32">
        <v>3098.3565193633722</v>
      </c>
      <c r="X35" s="32">
        <v>5499.7746286264146</v>
      </c>
      <c r="Y35" s="32">
        <v>4632.8418471061032</v>
      </c>
      <c r="Z35" s="32">
        <v>901.13911923908165</v>
      </c>
      <c r="AA35" s="32">
        <v>4230.703079080522</v>
      </c>
      <c r="AB35" s="32">
        <v>3366.0163839556476</v>
      </c>
      <c r="AC35" s="33">
        <v>480632.64737295837</v>
      </c>
      <c r="AD35" s="24">
        <v>22187.076165506951</v>
      </c>
      <c r="AE35" s="32">
        <v>1757.2069562084716</v>
      </c>
      <c r="AF35" s="32">
        <v>20429.869209298478</v>
      </c>
      <c r="AG35" s="33">
        <v>61560.174586705747</v>
      </c>
      <c r="AH35" s="24">
        <v>60190.989306170028</v>
      </c>
      <c r="AI35" s="32">
        <v>7229.5634430671907</v>
      </c>
      <c r="AJ35" s="32">
        <v>23120.525870981193</v>
      </c>
      <c r="AK35" s="32">
        <v>29840.899992121649</v>
      </c>
      <c r="AL35" s="24">
        <v>206567.79559746737</v>
      </c>
      <c r="AM35" s="32">
        <v>66491.736413865612</v>
      </c>
      <c r="AN35" s="32">
        <v>42879.090680949579</v>
      </c>
      <c r="AO35" s="32">
        <v>58624.912492358417</v>
      </c>
      <c r="AP35" s="32">
        <v>35180.989679282422</v>
      </c>
      <c r="AQ35" s="32">
        <v>3391.0663310113268</v>
      </c>
      <c r="AR35" s="33">
        <v>18705.512292101103</v>
      </c>
      <c r="AS35" s="24">
        <v>8837.8172775862113</v>
      </c>
      <c r="AT35" s="32">
        <v>2819.7728619089289</v>
      </c>
      <c r="AU35" s="32">
        <v>1590.1535554124807</v>
      </c>
      <c r="AV35" s="32">
        <v>1698.9197450101292</v>
      </c>
      <c r="AW35" s="32">
        <v>2728.9711152546715</v>
      </c>
      <c r="AX35" s="24">
        <v>7630.1768343352469</v>
      </c>
      <c r="AY35" s="32">
        <v>3332.1880092205506</v>
      </c>
      <c r="AZ35" s="32">
        <v>1467.5164903900827</v>
      </c>
      <c r="BA35" s="32">
        <v>2830.4723347246136</v>
      </c>
      <c r="BB35" s="33">
        <v>3138.4837199867738</v>
      </c>
      <c r="BC35" s="32">
        <v>0</v>
      </c>
      <c r="BD35" s="24">
        <v>26148.313553552951</v>
      </c>
      <c r="BE35" s="32">
        <v>16339.326486872398</v>
      </c>
      <c r="BF35" s="32">
        <v>4694.3754019185662</v>
      </c>
      <c r="BG35" s="32">
        <v>3042.544328373298</v>
      </c>
      <c r="BH35" s="32">
        <v>1103.3133020310893</v>
      </c>
      <c r="BI35" s="32">
        <v>968.75403435759904</v>
      </c>
      <c r="BJ35" s="24">
        <v>18459.692572174532</v>
      </c>
      <c r="BK35" s="32">
        <v>4754.0878786326466</v>
      </c>
      <c r="BL35" s="32">
        <v>6197.5143604091227</v>
      </c>
      <c r="BM35" s="32">
        <v>817.97161584170453</v>
      </c>
      <c r="BN35" s="32">
        <v>6690.1187172910568</v>
      </c>
      <c r="BO35" s="33">
        <v>29591.279407942435</v>
      </c>
      <c r="BP35" s="33">
        <v>15023.096025854138</v>
      </c>
      <c r="BQ35" s="24">
        <v>23930.362441774196</v>
      </c>
      <c r="BR35" s="32">
        <v>15699.050942493996</v>
      </c>
      <c r="BS35" s="32">
        <v>8231.311499280202</v>
      </c>
      <c r="BT35" s="24">
        <v>6960.3437182927282</v>
      </c>
      <c r="BU35" s="32">
        <v>3564.024936229388</v>
      </c>
      <c r="BV35" s="32">
        <v>3396.3187820633398</v>
      </c>
      <c r="BW35" s="24">
        <v>8710.0018381675854</v>
      </c>
      <c r="BX35" s="32">
        <v>2050.5025477328895</v>
      </c>
      <c r="BY35" s="32">
        <v>1887.9212607725676</v>
      </c>
      <c r="BZ35" s="32">
        <v>4771.5780296621278</v>
      </c>
      <c r="CA35" s="33">
        <v>1006.3405860207944</v>
      </c>
      <c r="CB35" s="33">
        <v>0</v>
      </c>
      <c r="CC35" s="34">
        <v>540874.43857769459</v>
      </c>
      <c r="CD35" s="35">
        <v>298662.57087355381</v>
      </c>
      <c r="CE35" s="35">
        <v>123969.47110886745</v>
      </c>
      <c r="CF35" s="35">
        <v>118242.3965952733</v>
      </c>
      <c r="CG35" s="16">
        <v>0</v>
      </c>
      <c r="CH35" s="11"/>
      <c r="CI35" s="11"/>
      <c r="CJ35" s="11"/>
      <c r="CK35" s="14">
        <v>2241621.5296039851</v>
      </c>
      <c r="CL35" s="8" t="str">
        <f>IF(ROUND(SUM(CK35),1)&gt;ROUND(SUM(Tableau_B!CK35),1),"Supply &gt; Use",IF(ROUND(SUM(CK35),1)&lt;ROUND(SUM(Tableau_B!CK35),1),"Supply &lt; Use",""))</f>
        <v/>
      </c>
    </row>
    <row r="36" spans="1:90" s="22" customFormat="1" ht="26.25" customHeight="1" x14ac:dyDescent="0.25">
      <c r="A36" s="296" t="s">
        <v>155</v>
      </c>
      <c r="B36" s="239" t="s">
        <v>294</v>
      </c>
      <c r="C36" s="23">
        <v>293546.39596878435</v>
      </c>
      <c r="D36" s="24">
        <v>90.465284311483273</v>
      </c>
      <c r="E36" s="36">
        <v>0</v>
      </c>
      <c r="F36" s="36">
        <v>0</v>
      </c>
      <c r="G36" s="36">
        <v>90.465284311483273</v>
      </c>
      <c r="H36" s="37">
        <v>0</v>
      </c>
      <c r="I36" s="24">
        <v>289337.85140967637</v>
      </c>
      <c r="J36" s="36">
        <v>6128.1713478824113</v>
      </c>
      <c r="K36" s="36">
        <v>70.894727517187945</v>
      </c>
      <c r="L36" s="36">
        <v>0.30047327540563618</v>
      </c>
      <c r="M36" s="36">
        <v>2228.9712815403846</v>
      </c>
      <c r="N36" s="36">
        <v>1891.2483600948719</v>
      </c>
      <c r="O36" s="36">
        <v>7.3345795461099146E-4</v>
      </c>
      <c r="P36" s="36">
        <v>267478.88256797177</v>
      </c>
      <c r="Q36" s="36">
        <v>0</v>
      </c>
      <c r="R36" s="36">
        <v>0.31715944387303624</v>
      </c>
      <c r="S36" s="36">
        <v>3878.9840675902715</v>
      </c>
      <c r="T36" s="36">
        <v>6368.4698697055865</v>
      </c>
      <c r="U36" s="36">
        <v>1.5827568085200543</v>
      </c>
      <c r="V36" s="36">
        <v>3.3639986459705153E-2</v>
      </c>
      <c r="W36" s="36">
        <v>7.0907117336841505E-2</v>
      </c>
      <c r="X36" s="36">
        <v>1.2637502385813471</v>
      </c>
      <c r="Y36" s="36">
        <v>1.1903081628994057</v>
      </c>
      <c r="Z36" s="36">
        <v>2.1793219675743156</v>
      </c>
      <c r="AA36" s="36">
        <v>1283.6801681428149</v>
      </c>
      <c r="AB36" s="36">
        <v>1.6099687725231</v>
      </c>
      <c r="AC36" s="37">
        <v>0.50704774177084577</v>
      </c>
      <c r="AD36" s="24">
        <v>0</v>
      </c>
      <c r="AE36" s="36">
        <v>0</v>
      </c>
      <c r="AF36" s="36">
        <v>0</v>
      </c>
      <c r="AG36" s="37">
        <v>3409.574756690582</v>
      </c>
      <c r="AH36" s="24">
        <v>445.92838931216875</v>
      </c>
      <c r="AI36" s="36">
        <v>375.97695192110638</v>
      </c>
      <c r="AJ36" s="36">
        <v>69.951437391062385</v>
      </c>
      <c r="AK36" s="36">
        <v>0</v>
      </c>
      <c r="AL36" s="24">
        <v>0</v>
      </c>
      <c r="AM36" s="36">
        <v>0</v>
      </c>
      <c r="AN36" s="36">
        <v>0</v>
      </c>
      <c r="AO36" s="36">
        <v>0</v>
      </c>
      <c r="AP36" s="36">
        <v>0</v>
      </c>
      <c r="AQ36" s="36">
        <v>0</v>
      </c>
      <c r="AR36" s="37">
        <v>0</v>
      </c>
      <c r="AS36" s="24">
        <v>110.59554138764202</v>
      </c>
      <c r="AT36" s="36">
        <v>1.2256298040928848</v>
      </c>
      <c r="AU36" s="36">
        <v>0</v>
      </c>
      <c r="AV36" s="36">
        <v>0</v>
      </c>
      <c r="AW36" s="36">
        <v>109.36991158354913</v>
      </c>
      <c r="AX36" s="24">
        <v>0</v>
      </c>
      <c r="AY36" s="36">
        <v>0</v>
      </c>
      <c r="AZ36" s="36">
        <v>0</v>
      </c>
      <c r="BA36" s="36">
        <v>0</v>
      </c>
      <c r="BB36" s="37">
        <v>41.106355490912343</v>
      </c>
      <c r="BC36" s="36">
        <v>0</v>
      </c>
      <c r="BD36" s="24">
        <v>66.063596838805054</v>
      </c>
      <c r="BE36" s="36">
        <v>48.826296041189522</v>
      </c>
      <c r="BF36" s="36">
        <v>1.7417114480046711</v>
      </c>
      <c r="BG36" s="36">
        <v>15.49558934961086</v>
      </c>
      <c r="BH36" s="36">
        <v>0</v>
      </c>
      <c r="BI36" s="36">
        <v>0</v>
      </c>
      <c r="BJ36" s="24">
        <v>44.303587334552788</v>
      </c>
      <c r="BK36" s="36">
        <v>8.0453724403549618</v>
      </c>
      <c r="BL36" s="36">
        <v>0</v>
      </c>
      <c r="BM36" s="36">
        <v>0</v>
      </c>
      <c r="BN36" s="36">
        <v>36.258214894197828</v>
      </c>
      <c r="BO36" s="37">
        <v>0</v>
      </c>
      <c r="BP36" s="37">
        <v>0</v>
      </c>
      <c r="BQ36" s="24">
        <v>0</v>
      </c>
      <c r="BR36" s="36">
        <v>0</v>
      </c>
      <c r="BS36" s="36">
        <v>0</v>
      </c>
      <c r="BT36" s="24">
        <v>0</v>
      </c>
      <c r="BU36" s="36">
        <v>0</v>
      </c>
      <c r="BV36" s="36">
        <v>0</v>
      </c>
      <c r="BW36" s="24">
        <v>0</v>
      </c>
      <c r="BX36" s="36">
        <v>0</v>
      </c>
      <c r="BY36" s="36">
        <v>0</v>
      </c>
      <c r="BZ36" s="36">
        <v>0</v>
      </c>
      <c r="CA36" s="37">
        <v>0</v>
      </c>
      <c r="CB36" s="37">
        <v>0</v>
      </c>
      <c r="CC36" s="34">
        <v>0</v>
      </c>
      <c r="CD36" s="36">
        <v>0</v>
      </c>
      <c r="CE36" s="38">
        <v>0</v>
      </c>
      <c r="CF36" s="38">
        <v>0</v>
      </c>
      <c r="CG36" s="16">
        <v>0</v>
      </c>
      <c r="CH36" s="11"/>
      <c r="CI36" s="11"/>
      <c r="CJ36" s="11"/>
      <c r="CK36" s="14">
        <v>293546.39596878435</v>
      </c>
      <c r="CL36" s="8" t="str">
        <f>IF(ROUND(SUM(CK36),1)&gt;ROUND(SUM(Tableau_B!CK36),1),"Supply &gt; Use",IF(ROUND(SUM(CK36),1)&lt;ROUND(SUM(Tableau_B!CK36),1),"Supply &lt; Use",""))</f>
        <v/>
      </c>
    </row>
    <row r="37" spans="1:90" s="22" customFormat="1" ht="26.25" customHeight="1" thickBot="1" x14ac:dyDescent="0.3">
      <c r="A37" s="297" t="s">
        <v>0</v>
      </c>
      <c r="B37" s="219" t="s">
        <v>121</v>
      </c>
      <c r="C37" s="39"/>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8"/>
    </row>
    <row r="38" spans="1:90" s="22" customFormat="1" ht="26.25" customHeight="1" thickTop="1" thickBot="1" x14ac:dyDescent="0.3">
      <c r="A38" s="298" t="s">
        <v>156</v>
      </c>
      <c r="B38" s="231" t="s">
        <v>281</v>
      </c>
      <c r="C38" s="41">
        <v>4017678.2075187322</v>
      </c>
      <c r="D38" s="41">
        <v>97651.74468523945</v>
      </c>
      <c r="E38" s="41">
        <v>41617.660654379681</v>
      </c>
      <c r="F38" s="41">
        <v>53444.537180545783</v>
      </c>
      <c r="G38" s="41">
        <v>2589.5468503139768</v>
      </c>
      <c r="H38" s="41">
        <v>10288.577320479273</v>
      </c>
      <c r="I38" s="41">
        <v>2543136.2884514662</v>
      </c>
      <c r="J38" s="41">
        <v>65589.383650785865</v>
      </c>
      <c r="K38" s="41">
        <v>9194.7268595174992</v>
      </c>
      <c r="L38" s="41">
        <v>3581.0058845057874</v>
      </c>
      <c r="M38" s="41">
        <v>21668.275435256575</v>
      </c>
      <c r="N38" s="41">
        <v>14554.55165730449</v>
      </c>
      <c r="O38" s="41">
        <v>1607438.0395272006</v>
      </c>
      <c r="P38" s="41">
        <v>499100.46458424523</v>
      </c>
      <c r="Q38" s="41">
        <v>7743.6701426555819</v>
      </c>
      <c r="R38" s="41">
        <v>5005.0514884670074</v>
      </c>
      <c r="S38" s="41">
        <v>70320.764256670882</v>
      </c>
      <c r="T38" s="41">
        <v>206130.08203076103</v>
      </c>
      <c r="U38" s="41">
        <v>7062.3457785141691</v>
      </c>
      <c r="V38" s="41">
        <v>1916.622554160469</v>
      </c>
      <c r="W38" s="41">
        <v>3098.4274264807091</v>
      </c>
      <c r="X38" s="41">
        <v>5501.038378864996</v>
      </c>
      <c r="Y38" s="41">
        <v>4634.0321552690029</v>
      </c>
      <c r="Z38" s="41">
        <v>903.31844120665596</v>
      </c>
      <c r="AA38" s="41">
        <v>6326.8618468718932</v>
      </c>
      <c r="AB38" s="41">
        <v>3367.6263527281708</v>
      </c>
      <c r="AC38" s="41">
        <v>834059.96421948774</v>
      </c>
      <c r="AD38" s="41">
        <v>31756.332891662103</v>
      </c>
      <c r="AE38" s="41">
        <v>1757.5474824228959</v>
      </c>
      <c r="AF38" s="41">
        <v>29998.785409239208</v>
      </c>
      <c r="AG38" s="41">
        <v>65000.956395430374</v>
      </c>
      <c r="AH38" s="41">
        <v>60653.799295703</v>
      </c>
      <c r="AI38" s="41">
        <v>7605.5403949882975</v>
      </c>
      <c r="AJ38" s="41">
        <v>23207.358908593054</v>
      </c>
      <c r="AK38" s="41">
        <v>29840.899992121649</v>
      </c>
      <c r="AL38" s="41">
        <v>206567.79559746737</v>
      </c>
      <c r="AM38" s="41">
        <v>66491.736413865612</v>
      </c>
      <c r="AN38" s="41">
        <v>42879.090680949579</v>
      </c>
      <c r="AO38" s="41">
        <v>58624.912492358417</v>
      </c>
      <c r="AP38" s="41">
        <v>35180.989679282422</v>
      </c>
      <c r="AQ38" s="41">
        <v>3391.0663310113268</v>
      </c>
      <c r="AR38" s="41">
        <v>18707.927102332349</v>
      </c>
      <c r="AS38" s="41">
        <v>8948.8514823796377</v>
      </c>
      <c r="AT38" s="41">
        <v>2820.9984917130218</v>
      </c>
      <c r="AU38" s="41">
        <v>1590.5922188182658</v>
      </c>
      <c r="AV38" s="41">
        <v>1698.9197450101292</v>
      </c>
      <c r="AW38" s="41">
        <v>2838.3410268382208</v>
      </c>
      <c r="AX38" s="41">
        <v>7630.1768343352469</v>
      </c>
      <c r="AY38" s="41">
        <v>3332.1880092205506</v>
      </c>
      <c r="AZ38" s="41">
        <v>1467.5164903900827</v>
      </c>
      <c r="BA38" s="41">
        <v>2830.4723347246136</v>
      </c>
      <c r="BB38" s="41">
        <v>3179.5900754776862</v>
      </c>
      <c r="BC38" s="41">
        <v>0</v>
      </c>
      <c r="BD38" s="41">
        <v>26214.377150391756</v>
      </c>
      <c r="BE38" s="41">
        <v>16388.152782913588</v>
      </c>
      <c r="BF38" s="41">
        <v>4696.1171133665712</v>
      </c>
      <c r="BG38" s="41">
        <v>3058.0399177229087</v>
      </c>
      <c r="BH38" s="41">
        <v>1103.3133020310893</v>
      </c>
      <c r="BI38" s="41">
        <v>968.75403435759904</v>
      </c>
      <c r="BJ38" s="41">
        <v>18503.996159509086</v>
      </c>
      <c r="BK38" s="41">
        <v>4762.1332510730017</v>
      </c>
      <c r="BL38" s="41">
        <v>6197.5143604091227</v>
      </c>
      <c r="BM38" s="41">
        <v>817.97161584170453</v>
      </c>
      <c r="BN38" s="41">
        <v>6726.3769321852542</v>
      </c>
      <c r="BO38" s="41">
        <v>29659.229445319586</v>
      </c>
      <c r="BP38" s="41">
        <v>15026.976751682019</v>
      </c>
      <c r="BQ38" s="41">
        <v>24008.799157332185</v>
      </c>
      <c r="BR38" s="41">
        <v>15777.487658051985</v>
      </c>
      <c r="BS38" s="41">
        <v>8231.311499280202</v>
      </c>
      <c r="BT38" s="41">
        <v>6962.1999759257133</v>
      </c>
      <c r="BU38" s="41">
        <v>3564.8880741997395</v>
      </c>
      <c r="BV38" s="41">
        <v>3397.3119017259733</v>
      </c>
      <c r="BW38" s="41">
        <v>8713.380745552171</v>
      </c>
      <c r="BX38" s="41">
        <v>2051.0376065806277</v>
      </c>
      <c r="BY38" s="41">
        <v>1887.9212607725676</v>
      </c>
      <c r="BZ38" s="41">
        <v>4774.4218781989748</v>
      </c>
      <c r="CA38" s="41">
        <v>1007.2437815590989</v>
      </c>
      <c r="CB38" s="41">
        <v>0</v>
      </c>
      <c r="CC38" s="41">
        <v>540874.43857769459</v>
      </c>
      <c r="CD38" s="41">
        <v>298662.57087355381</v>
      </c>
      <c r="CE38" s="41">
        <v>123969.47110886745</v>
      </c>
      <c r="CF38" s="41">
        <v>118242.3965952733</v>
      </c>
      <c r="CG38" s="41">
        <v>42084.480379971574</v>
      </c>
      <c r="CH38" s="42"/>
      <c r="CI38" s="41">
        <v>3982241.6039732182</v>
      </c>
      <c r="CJ38" s="41">
        <v>74300.703897431187</v>
      </c>
      <c r="CK38" s="41">
        <v>8657179.4343470484</v>
      </c>
      <c r="CL38" s="8" t="str">
        <f>IF(ROUND(SUM(CK38),1)&gt;ROUND(SUM(Tableau_B!CK38),1),"Supply &gt; Use",IF(ROUND(SUM(CK38),1)&lt;ROUND(SUM(Tableau_B!CK38),1),"Supply &lt; Use",""))</f>
        <v/>
      </c>
    </row>
    <row r="39" spans="1:90" s="22" customFormat="1" ht="26.25" customHeight="1" thickTop="1" x14ac:dyDescent="0.25">
      <c r="A39" s="299"/>
      <c r="CK39" s="43"/>
      <c r="CL39" s="45"/>
    </row>
  </sheetData>
  <dataConsolidate/>
  <conditionalFormatting sqref="CL3:CL38">
    <cfRule type="containsText" dxfId="13" priority="1" stopIfTrue="1" operator="containsText" text="Supply &lt; Use">
      <formula>NOT(ISERROR(SEARCH("Supply &lt; Use",CL3)))</formula>
    </cfRule>
    <cfRule type="containsText" dxfId="12" priority="2" stopIfTrue="1" operator="containsText" text="Supply &gt; Use">
      <formula>NOT(ISERROR(SEARCH("Supply &gt; Use",CL3)))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4D843EEE-15B7-4C0F-BDF3-818E7E0ACE21}">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B17FB7FF-9AF6-4338-8D02-74E58D09676D}">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63A0-D82F-45E3-BBE1-0FF710D42647}">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296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74300.703897431187</v>
      </c>
      <c r="D3" s="326">
        <v>56892.042963449676</v>
      </c>
      <c r="E3" s="326">
        <v>7188.7100477568083</v>
      </c>
      <c r="F3" s="326">
        <v>49703.332915692867</v>
      </c>
      <c r="G3" s="326">
        <v>0</v>
      </c>
      <c r="H3" s="326">
        <v>0</v>
      </c>
      <c r="I3" s="326">
        <v>13010.49654859285</v>
      </c>
      <c r="J3" s="326">
        <v>0</v>
      </c>
      <c r="K3" s="326">
        <v>0</v>
      </c>
      <c r="L3" s="326">
        <v>0</v>
      </c>
      <c r="M3" s="326">
        <v>0</v>
      </c>
      <c r="N3" s="326">
        <v>0</v>
      </c>
      <c r="O3" s="326">
        <v>0</v>
      </c>
      <c r="P3" s="326">
        <v>13010.49654859285</v>
      </c>
      <c r="Q3" s="326">
        <v>0</v>
      </c>
      <c r="R3" s="326">
        <v>0</v>
      </c>
      <c r="S3" s="326">
        <v>0</v>
      </c>
      <c r="T3" s="326">
        <v>0</v>
      </c>
      <c r="U3" s="326">
        <v>0</v>
      </c>
      <c r="V3" s="326">
        <v>0</v>
      </c>
      <c r="W3" s="326">
        <v>0</v>
      </c>
      <c r="X3" s="326">
        <v>0</v>
      </c>
      <c r="Y3" s="326">
        <v>0</v>
      </c>
      <c r="Z3" s="326">
        <v>0</v>
      </c>
      <c r="AA3" s="326">
        <v>0</v>
      </c>
      <c r="AB3" s="326">
        <v>0</v>
      </c>
      <c r="AC3" s="326">
        <v>4398.1643853886571</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v>0</v>
      </c>
      <c r="CI3" s="327"/>
      <c r="CJ3" s="327"/>
      <c r="CK3" s="326">
        <v>74300.703897431187</v>
      </c>
      <c r="CL3" s="144" t="str">
        <f>IF(ROUND(SUM(CK3),1)&gt;ROUND(SUM(Tableau_A!CK3),1),"Supply &lt; Use",IF(ROUND(SUM(CK3),1)&lt;ROUND(SUM(Tableau_A!CK3),1),"Supply &gt; Use",""))</f>
        <v/>
      </c>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0</v>
      </c>
      <c r="CL4" s="144" t="str">
        <f>IF(ROUND(SUM(CK4),1)&gt;ROUND(SUM(Tableau_A!CK4),1),"Supply &lt; Use",IF(ROUND(SUM(CK4),1)&lt;ROUND(SUM(Tableau_A!CK4),1),"Supply &gt; Use",""))</f>
        <v/>
      </c>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IF(ROUND(SUM(CK5),1)&gt;ROUND(SUM(Tableau_A!CK5),1),"Supply &lt; Use",IF(ROUND(SUM(CK5),1)&lt;ROUND(SUM(Tableau_A!CK5),1),"Supply &gt; Use",""))</f>
        <v/>
      </c>
    </row>
    <row r="6" spans="1:90" s="152" customFormat="1" ht="26.25" customHeight="1" x14ac:dyDescent="0.25">
      <c r="A6" s="293" t="s">
        <v>125</v>
      </c>
      <c r="B6" s="213" t="s">
        <v>90</v>
      </c>
      <c r="C6" s="146">
        <v>1135.9926287999999</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1135.9926287999999</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1135.9926287999999</v>
      </c>
      <c r="CL6" s="144" t="str">
        <f>IF(ROUND(SUM(CK6),1)&gt;ROUND(SUM(Tableau_A!CK6),1),"Supply &lt; Use",IF(ROUND(SUM(CK6),1)&lt;ROUND(SUM(Tableau_A!CK6),1),"Supply &gt; Use",""))</f>
        <v/>
      </c>
    </row>
    <row r="7" spans="1:90" s="152" customFormat="1" ht="26.25" customHeight="1" x14ac:dyDescent="0.25">
      <c r="A7" s="293" t="s">
        <v>126</v>
      </c>
      <c r="B7" s="213" t="s">
        <v>91</v>
      </c>
      <c r="C7" s="146">
        <v>684.16726679999965</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684.16726679999965</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684.16726679999965</v>
      </c>
      <c r="CL7" s="144" t="str">
        <f>IF(ROUND(SUM(CK7),1)&gt;ROUND(SUM(Tableau_A!CK7),1),"Supply &lt; Use",IF(ROUND(SUM(CK7),1)&lt;ROUND(SUM(Tableau_A!CK7),1),"Supply &gt; Use",""))</f>
        <v/>
      </c>
    </row>
    <row r="8" spans="1:90" s="152" customFormat="1" ht="26.25" customHeight="1" x14ac:dyDescent="0.25">
      <c r="A8" s="293" t="s">
        <v>127</v>
      </c>
      <c r="B8" s="213" t="s">
        <v>92</v>
      </c>
      <c r="C8" s="146">
        <v>2487.5614130340782</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2487.5614130340782</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2487.5614130340782</v>
      </c>
      <c r="CL8" s="144" t="str">
        <f>IF(ROUND(SUM(CK8),1)&gt;ROUND(SUM(Tableau_A!CK8),1),"Supply &lt; Use",IF(ROUND(SUM(CK8),1)&lt;ROUND(SUM(Tableau_A!CK8),1),"Supply &gt; Use",""))</f>
        <v/>
      </c>
    </row>
    <row r="9" spans="1:90" s="152" customFormat="1" ht="26.25" customHeight="1" x14ac:dyDescent="0.25">
      <c r="A9" s="293" t="s">
        <v>128</v>
      </c>
      <c r="B9" s="213" t="s">
        <v>93</v>
      </c>
      <c r="C9" s="146">
        <v>69902.539512042524</v>
      </c>
      <c r="D9" s="147">
        <v>56892.042963449676</v>
      </c>
      <c r="E9" s="148">
        <v>7188.7100477568083</v>
      </c>
      <c r="F9" s="148">
        <v>49703.332915692867</v>
      </c>
      <c r="G9" s="148">
        <v>0</v>
      </c>
      <c r="H9" s="147">
        <v>0</v>
      </c>
      <c r="I9" s="147">
        <v>13010.49654859285</v>
      </c>
      <c r="J9" s="148">
        <v>0</v>
      </c>
      <c r="K9" s="148">
        <v>0</v>
      </c>
      <c r="L9" s="148">
        <v>0</v>
      </c>
      <c r="M9" s="148">
        <v>0</v>
      </c>
      <c r="N9" s="148">
        <v>0</v>
      </c>
      <c r="O9" s="148">
        <v>0</v>
      </c>
      <c r="P9" s="148">
        <v>13010.49654859285</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69902.539512042524</v>
      </c>
      <c r="CL9" s="144" t="str">
        <f>IF(ROUND(SUM(CK9),1)&gt;ROUND(SUM(Tableau_A!CK9),1),"Supply &lt; Use",IF(ROUND(SUM(CK9),1)&lt;ROUND(SUM(Tableau_A!CK9),1),"Supply &gt; Use",""))</f>
        <v/>
      </c>
    </row>
    <row r="10" spans="1:90" s="152" customFormat="1" ht="26.25" customHeight="1" x14ac:dyDescent="0.25">
      <c r="A10" s="293" t="s">
        <v>129</v>
      </c>
      <c r="B10" s="214" t="s">
        <v>94</v>
      </c>
      <c r="C10" s="146">
        <v>90.44307675457874</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90.44307675457874</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90.44307675457874</v>
      </c>
      <c r="CL10" s="144" t="str">
        <f>IF(ROUND(SUM(CK10),1)&gt;ROUND(SUM(Tableau_A!CK10),1),"Supply &lt; Use",IF(ROUND(SUM(CK10),1)&lt;ROUND(SUM(Tableau_A!CK10),1),"Supply &gt; Use",""))</f>
        <v/>
      </c>
    </row>
    <row r="11" spans="1:90" s="157" customFormat="1" ht="26.25" customHeight="1" x14ac:dyDescent="0.25">
      <c r="A11" s="291" t="s">
        <v>130</v>
      </c>
      <c r="B11" s="212" t="s">
        <v>95</v>
      </c>
      <c r="C11" s="154">
        <v>3894410.0252543497</v>
      </c>
      <c r="D11" s="155">
        <v>40759.701721789766</v>
      </c>
      <c r="E11" s="155">
        <v>34428.950606622871</v>
      </c>
      <c r="F11" s="155">
        <v>3741.2042648529173</v>
      </c>
      <c r="G11" s="155">
        <v>2589.5468503139768</v>
      </c>
      <c r="H11" s="155">
        <v>9261.0935125843262</v>
      </c>
      <c r="I11" s="155">
        <v>2520529.2220168803</v>
      </c>
      <c r="J11" s="155">
        <v>65218.355650785874</v>
      </c>
      <c r="K11" s="155">
        <v>9194.7268595174992</v>
      </c>
      <c r="L11" s="155">
        <v>3538.2167653182019</v>
      </c>
      <c r="M11" s="155">
        <v>21089.691508775977</v>
      </c>
      <c r="N11" s="155">
        <v>13789.16558378509</v>
      </c>
      <c r="O11" s="155">
        <v>1606023.5219772002</v>
      </c>
      <c r="P11" s="155">
        <v>485655.25130966812</v>
      </c>
      <c r="Q11" s="155">
        <v>7743.3576658619022</v>
      </c>
      <c r="R11" s="155">
        <v>4917.116164159479</v>
      </c>
      <c r="S11" s="155">
        <v>64580.984669581667</v>
      </c>
      <c r="T11" s="155">
        <v>206057.18703076098</v>
      </c>
      <c r="U11" s="155">
        <v>7061.9918822961708</v>
      </c>
      <c r="V11" s="155">
        <v>1916.5044869070828</v>
      </c>
      <c r="W11" s="155">
        <v>3098.2533261359458</v>
      </c>
      <c r="X11" s="155">
        <v>5500.719732378715</v>
      </c>
      <c r="Y11" s="155">
        <v>4633.7256571696207</v>
      </c>
      <c r="Z11" s="155">
        <v>903.29016826418524</v>
      </c>
      <c r="AA11" s="155">
        <v>6239.6542442405689</v>
      </c>
      <c r="AB11" s="155">
        <v>3367.5073340724525</v>
      </c>
      <c r="AC11" s="155">
        <v>809528.521507586</v>
      </c>
      <c r="AD11" s="155">
        <v>14322.482498986406</v>
      </c>
      <c r="AE11" s="155">
        <v>1757.5474824228959</v>
      </c>
      <c r="AF11" s="155">
        <v>12564.935016563513</v>
      </c>
      <c r="AG11" s="155">
        <v>64224.660441556807</v>
      </c>
      <c r="AH11" s="155">
        <v>60653.799295703007</v>
      </c>
      <c r="AI11" s="155">
        <v>7605.5403949882975</v>
      </c>
      <c r="AJ11" s="155">
        <v>23207.358908593058</v>
      </c>
      <c r="AK11" s="155">
        <v>29840.899992121649</v>
      </c>
      <c r="AL11" s="155">
        <v>206567.79559746734</v>
      </c>
      <c r="AM11" s="155">
        <v>66491.736413865612</v>
      </c>
      <c r="AN11" s="155">
        <v>42879.090680949579</v>
      </c>
      <c r="AO11" s="155">
        <v>58624.912492358417</v>
      </c>
      <c r="AP11" s="155">
        <v>35180.989679282422</v>
      </c>
      <c r="AQ11" s="155">
        <v>3391.0663310113268</v>
      </c>
      <c r="AR11" s="155">
        <v>18707.927102332349</v>
      </c>
      <c r="AS11" s="155">
        <v>8948.8514823796377</v>
      </c>
      <c r="AT11" s="155">
        <v>2820.9984917130218</v>
      </c>
      <c r="AU11" s="155">
        <v>1590.5922188182658</v>
      </c>
      <c r="AV11" s="155">
        <v>1698.9197450101292</v>
      </c>
      <c r="AW11" s="155">
        <v>2838.3410268382208</v>
      </c>
      <c r="AX11" s="155">
        <v>7630.1768343352469</v>
      </c>
      <c r="AY11" s="155">
        <v>3332.1880092205506</v>
      </c>
      <c r="AZ11" s="155">
        <v>1467.5164903900827</v>
      </c>
      <c r="BA11" s="155">
        <v>2830.4723347246136</v>
      </c>
      <c r="BB11" s="155">
        <v>3179.5900754776862</v>
      </c>
      <c r="BC11" s="155">
        <v>0</v>
      </c>
      <c r="BD11" s="155">
        <v>26214.377150391749</v>
      </c>
      <c r="BE11" s="155">
        <v>16388.152782913588</v>
      </c>
      <c r="BF11" s="155">
        <v>4696.1171133665712</v>
      </c>
      <c r="BG11" s="155">
        <v>3058.0399177229087</v>
      </c>
      <c r="BH11" s="155">
        <v>1103.3133020310893</v>
      </c>
      <c r="BI11" s="155">
        <v>968.75403435759904</v>
      </c>
      <c r="BJ11" s="155">
        <v>18503.996159509086</v>
      </c>
      <c r="BK11" s="155">
        <v>4762.1332510730017</v>
      </c>
      <c r="BL11" s="155">
        <v>6197.5143604091227</v>
      </c>
      <c r="BM11" s="155">
        <v>817.97161584170453</v>
      </c>
      <c r="BN11" s="155">
        <v>6726.3769321852542</v>
      </c>
      <c r="BO11" s="155">
        <v>29659.22944531959</v>
      </c>
      <c r="BP11" s="155">
        <v>15026.976751682021</v>
      </c>
      <c r="BQ11" s="155">
        <v>24008.799157332185</v>
      </c>
      <c r="BR11" s="155">
        <v>15777.487658051985</v>
      </c>
      <c r="BS11" s="155">
        <v>8231.311499280202</v>
      </c>
      <c r="BT11" s="155">
        <v>6962.1999759257114</v>
      </c>
      <c r="BU11" s="155">
        <v>3564.8880741997391</v>
      </c>
      <c r="BV11" s="155">
        <v>3397.3119017259728</v>
      </c>
      <c r="BW11" s="155">
        <v>8713.3807455521692</v>
      </c>
      <c r="BX11" s="155">
        <v>2051.0376065806277</v>
      </c>
      <c r="BY11" s="155">
        <v>1887.9212607725676</v>
      </c>
      <c r="BZ11" s="155">
        <v>4774.4218781989739</v>
      </c>
      <c r="CA11" s="155">
        <v>1007.243781559099</v>
      </c>
      <c r="CB11" s="155">
        <v>0</v>
      </c>
      <c r="CC11" s="155">
        <v>540874.43857769447</v>
      </c>
      <c r="CD11" s="155">
        <v>298662.57087355381</v>
      </c>
      <c r="CE11" s="155">
        <v>123969.47110886745</v>
      </c>
      <c r="CF11" s="155">
        <v>118242.3965952733</v>
      </c>
      <c r="CG11" s="155">
        <v>-12923.66508935437</v>
      </c>
      <c r="CH11" s="155">
        <v>1192.5116759167295</v>
      </c>
      <c r="CI11" s="155">
        <v>1576180.8050179996</v>
      </c>
      <c r="CJ11" s="156"/>
      <c r="CK11" s="154">
        <v>5999734.115436608</v>
      </c>
      <c r="CL11" s="144" t="str">
        <f>IF(ROUND(SUM(CK11),1)&gt;ROUND(SUM(Tableau_A!CK11),1),"Supply &lt; Use",IF(ROUND(SUM(CK11),1)&lt;ROUND(SUM(Tableau_A!CK11),1),"Supply &gt; Use",""))</f>
        <v/>
      </c>
    </row>
    <row r="12" spans="1:90" s="157" customFormat="1" ht="26.25" customHeight="1" x14ac:dyDescent="0.25">
      <c r="A12" s="292" t="s">
        <v>131</v>
      </c>
      <c r="B12" s="215" t="s">
        <v>96</v>
      </c>
      <c r="C12" s="146">
        <v>160032.0526599288</v>
      </c>
      <c r="D12" s="147">
        <v>582.45877001083204</v>
      </c>
      <c r="E12" s="148">
        <v>582.45877001083204</v>
      </c>
      <c r="F12" s="148">
        <v>0</v>
      </c>
      <c r="G12" s="148">
        <v>0</v>
      </c>
      <c r="H12" s="147">
        <v>1842.5351502164997</v>
      </c>
      <c r="I12" s="147">
        <v>119061.65772108351</v>
      </c>
      <c r="J12" s="148">
        <v>1510.3919537100001</v>
      </c>
      <c r="K12" s="148">
        <v>0</v>
      </c>
      <c r="L12" s="148">
        <v>3.1524992059071298E-2</v>
      </c>
      <c r="M12" s="148">
        <v>546.48809530292726</v>
      </c>
      <c r="N12" s="148">
        <v>725.76390469707303</v>
      </c>
      <c r="O12" s="148">
        <v>25873.532999999999</v>
      </c>
      <c r="P12" s="148">
        <v>37.256708000000017</v>
      </c>
      <c r="Q12" s="148">
        <v>0</v>
      </c>
      <c r="R12" s="148">
        <v>6.4786573155517904E-2</v>
      </c>
      <c r="S12" s="148">
        <v>8814.1058201325031</v>
      </c>
      <c r="T12" s="148">
        <v>81553.957677253435</v>
      </c>
      <c r="U12" s="148">
        <v>0</v>
      </c>
      <c r="V12" s="148">
        <v>0</v>
      </c>
      <c r="W12" s="148">
        <v>0</v>
      </c>
      <c r="X12" s="148">
        <v>0</v>
      </c>
      <c r="Y12" s="148">
        <v>0</v>
      </c>
      <c r="Z12" s="148">
        <v>0</v>
      </c>
      <c r="AA12" s="148">
        <v>6.4250422365337956E-2</v>
      </c>
      <c r="AB12" s="148">
        <v>0</v>
      </c>
      <c r="AC12" s="147">
        <v>38532.179471780008</v>
      </c>
      <c r="AD12" s="147">
        <v>0.12669009866782677</v>
      </c>
      <c r="AE12" s="148">
        <v>6.3502994607992375E-3</v>
      </c>
      <c r="AF12" s="148">
        <v>0.12033979920702753</v>
      </c>
      <c r="AG12" s="147">
        <v>0.57193801242007269</v>
      </c>
      <c r="AH12" s="147">
        <v>7.3120988509105596</v>
      </c>
      <c r="AI12" s="148">
        <v>0.99992532000992274</v>
      </c>
      <c r="AJ12" s="148">
        <v>1.5194974565456878</v>
      </c>
      <c r="AK12" s="148">
        <v>4.792676074354949</v>
      </c>
      <c r="AL12" s="147">
        <v>1.4933756889332905E-3</v>
      </c>
      <c r="AM12" s="148">
        <v>1.2178216450075842E-3</v>
      </c>
      <c r="AN12" s="148">
        <v>1.7719610344108625E-5</v>
      </c>
      <c r="AO12" s="148">
        <v>1.8003276029262669E-6</v>
      </c>
      <c r="AP12" s="148">
        <v>6.9875709249703582E-5</v>
      </c>
      <c r="AQ12" s="148">
        <v>1.8615839672896781E-4</v>
      </c>
      <c r="AR12" s="147">
        <v>2.5063289216603479</v>
      </c>
      <c r="AS12" s="147">
        <v>2.9292065067851508E-2</v>
      </c>
      <c r="AT12" s="148">
        <v>0</v>
      </c>
      <c r="AU12" s="148">
        <v>2.913004036836692E-2</v>
      </c>
      <c r="AV12" s="148">
        <v>1.5651687004814276E-4</v>
      </c>
      <c r="AW12" s="148">
        <v>5.5078294364444658E-6</v>
      </c>
      <c r="AX12" s="147">
        <v>1.6075684401474353E-4</v>
      </c>
      <c r="AY12" s="148">
        <v>4.0987841460198475E-5</v>
      </c>
      <c r="AZ12" s="148">
        <v>1.2365952634072441E-5</v>
      </c>
      <c r="BA12" s="148">
        <v>1.074030499204726E-4</v>
      </c>
      <c r="BB12" s="147">
        <v>1.567209031540361E-3</v>
      </c>
      <c r="BC12" s="148">
        <v>0</v>
      </c>
      <c r="BD12" s="147">
        <v>0.39798816044514079</v>
      </c>
      <c r="BE12" s="148">
        <v>0.23904006579250853</v>
      </c>
      <c r="BF12" s="148">
        <v>1.7022451613417575E-4</v>
      </c>
      <c r="BG12" s="148">
        <v>0.14245424563368164</v>
      </c>
      <c r="BH12" s="148">
        <v>3.1980449056654507E-5</v>
      </c>
      <c r="BI12" s="148">
        <v>1.6291644053759748E-2</v>
      </c>
      <c r="BJ12" s="147">
        <v>2.3944009846011896E-4</v>
      </c>
      <c r="BK12" s="148">
        <v>1.2686338286046099E-5</v>
      </c>
      <c r="BL12" s="148">
        <v>3.0766506780424696E-5</v>
      </c>
      <c r="BM12" s="148">
        <v>3.9823754057670601E-6</v>
      </c>
      <c r="BN12" s="148">
        <v>1.9200487798788112E-4</v>
      </c>
      <c r="BO12" s="147">
        <v>6.8511646887601026E-3</v>
      </c>
      <c r="BP12" s="147">
        <v>1.4849534403848579</v>
      </c>
      <c r="BQ12" s="147">
        <v>0.27288425942303607</v>
      </c>
      <c r="BR12" s="148">
        <v>0.11036450499307301</v>
      </c>
      <c r="BS12" s="148">
        <v>0.16251975442996308</v>
      </c>
      <c r="BT12" s="147">
        <v>0.20233480413000449</v>
      </c>
      <c r="BU12" s="148">
        <v>0.10446500086904531</v>
      </c>
      <c r="BV12" s="148">
        <v>9.786980326095919E-2</v>
      </c>
      <c r="BW12" s="147">
        <v>0.30672627854549256</v>
      </c>
      <c r="BX12" s="148">
        <v>8.297393770138814E-3</v>
      </c>
      <c r="BY12" s="148">
        <v>0.24852634808944929</v>
      </c>
      <c r="BZ12" s="148">
        <v>4.9902536685904449E-2</v>
      </c>
      <c r="CA12" s="147">
        <v>0</v>
      </c>
      <c r="CB12" s="147">
        <v>0</v>
      </c>
      <c r="CC12" s="158">
        <v>2941.4416844902285</v>
      </c>
      <c r="CD12" s="159">
        <v>2822.0182033158185</v>
      </c>
      <c r="CE12" s="159">
        <v>0</v>
      </c>
      <c r="CF12" s="159">
        <v>119.42348117441017</v>
      </c>
      <c r="CG12" s="151">
        <v>-7340.1943444191129</v>
      </c>
      <c r="CH12" s="151">
        <v>0</v>
      </c>
      <c r="CI12" s="151">
        <v>15501.018</v>
      </c>
      <c r="CJ12" s="149"/>
      <c r="CK12" s="151">
        <v>171134.31799999991</v>
      </c>
      <c r="CL12" s="144" t="str">
        <f>IF(ROUND(SUM(CK12),1)&gt;ROUND(SUM(Tableau_A!CK12),1),"Supply &lt; Use",IF(ROUND(SUM(CK12),1)&lt;ROUND(SUM(Tableau_A!CK12),1),"Supply &gt; Use",""))</f>
        <v/>
      </c>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720.26190645622296</v>
      </c>
      <c r="CH13" s="153">
        <v>0</v>
      </c>
      <c r="CI13" s="153">
        <v>0</v>
      </c>
      <c r="CJ13" s="149"/>
      <c r="CK13" s="151">
        <v>720.26190645622296</v>
      </c>
      <c r="CL13" s="144" t="str">
        <f>IF(ROUND(SUM(CK13),1)&gt;ROUND(SUM(Tableau_A!CK13),1),"Supply &lt; Use",IF(ROUND(SUM(CK13),1)&lt;ROUND(SUM(Tableau_A!CK13),1),"Supply &gt; Use",""))</f>
        <v/>
      </c>
    </row>
    <row r="14" spans="1:90" s="157" customFormat="1" ht="26.25" customHeight="1" x14ac:dyDescent="0.25">
      <c r="A14" s="293" t="s">
        <v>133</v>
      </c>
      <c r="B14" s="216" t="s">
        <v>98</v>
      </c>
      <c r="C14" s="146">
        <v>33419.190134999997</v>
      </c>
      <c r="D14" s="147">
        <v>0</v>
      </c>
      <c r="E14" s="148">
        <v>0</v>
      </c>
      <c r="F14" s="148">
        <v>0</v>
      </c>
      <c r="G14" s="148">
        <v>0</v>
      </c>
      <c r="H14" s="147">
        <v>0</v>
      </c>
      <c r="I14" s="147">
        <v>19481.07</v>
      </c>
      <c r="J14" s="148">
        <v>0</v>
      </c>
      <c r="K14" s="148">
        <v>0</v>
      </c>
      <c r="L14" s="148">
        <v>0</v>
      </c>
      <c r="M14" s="148">
        <v>0</v>
      </c>
      <c r="N14" s="148">
        <v>0</v>
      </c>
      <c r="O14" s="148">
        <v>2419.6609999999996</v>
      </c>
      <c r="P14" s="148">
        <v>0</v>
      </c>
      <c r="Q14" s="148">
        <v>0</v>
      </c>
      <c r="R14" s="148">
        <v>0</v>
      </c>
      <c r="S14" s="148">
        <v>0</v>
      </c>
      <c r="T14" s="148">
        <v>17061.409</v>
      </c>
      <c r="U14" s="148">
        <v>0</v>
      </c>
      <c r="V14" s="148">
        <v>0</v>
      </c>
      <c r="W14" s="148">
        <v>0</v>
      </c>
      <c r="X14" s="148">
        <v>0</v>
      </c>
      <c r="Y14" s="148">
        <v>0</v>
      </c>
      <c r="Z14" s="148">
        <v>0</v>
      </c>
      <c r="AA14" s="148">
        <v>0</v>
      </c>
      <c r="AB14" s="148">
        <v>0</v>
      </c>
      <c r="AC14" s="147">
        <v>13938.120135000001</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126.38350000000355</v>
      </c>
      <c r="CH14" s="153">
        <v>0</v>
      </c>
      <c r="CI14" s="153">
        <v>0</v>
      </c>
      <c r="CJ14" s="149"/>
      <c r="CK14" s="151">
        <v>33545.573635000001</v>
      </c>
      <c r="CL14" s="144" t="str">
        <f>IF(ROUND(SUM(CK14),1)&gt;ROUND(SUM(Tableau_A!CK14),1),"Supply &lt; Use",IF(ROUND(SUM(CK14),1)&lt;ROUND(SUM(Tableau_A!CK14),1),"Supply &gt; Use",""))</f>
        <v/>
      </c>
    </row>
    <row r="15" spans="1:90" s="157" customFormat="1" ht="26.25" customHeight="1" x14ac:dyDescent="0.25">
      <c r="A15" s="293" t="s">
        <v>134</v>
      </c>
      <c r="B15" s="216" t="s">
        <v>99</v>
      </c>
      <c r="C15" s="146">
        <v>66756.99189835001</v>
      </c>
      <c r="D15" s="147">
        <v>0</v>
      </c>
      <c r="E15" s="148">
        <v>0</v>
      </c>
      <c r="F15" s="148">
        <v>0</v>
      </c>
      <c r="G15" s="148">
        <v>0</v>
      </c>
      <c r="H15" s="147">
        <v>1133.5831990914503</v>
      </c>
      <c r="I15" s="147">
        <v>65623.408699258565</v>
      </c>
      <c r="J15" s="148">
        <v>240.32288723000025</v>
      </c>
      <c r="K15" s="148">
        <v>0</v>
      </c>
      <c r="L15" s="148">
        <v>0</v>
      </c>
      <c r="M15" s="148">
        <v>0</v>
      </c>
      <c r="N15" s="148">
        <v>0</v>
      </c>
      <c r="O15" s="148">
        <v>0</v>
      </c>
      <c r="P15" s="148">
        <v>8885.6935200000007</v>
      </c>
      <c r="Q15" s="148">
        <v>0</v>
      </c>
      <c r="R15" s="148">
        <v>0</v>
      </c>
      <c r="S15" s="148">
        <v>5238.5867843285505</v>
      </c>
      <c r="T15" s="148">
        <v>50959.386391299995</v>
      </c>
      <c r="U15" s="148">
        <v>120.73956315328206</v>
      </c>
      <c r="V15" s="148">
        <v>8.9634717480772821</v>
      </c>
      <c r="W15" s="148">
        <v>13.217411914467288</v>
      </c>
      <c r="X15" s="148">
        <v>99.143375738425988</v>
      </c>
      <c r="Y15" s="148">
        <v>23.268831753577782</v>
      </c>
      <c r="Z15" s="148">
        <v>2.1464353053266412</v>
      </c>
      <c r="AA15" s="148">
        <v>0</v>
      </c>
      <c r="AB15" s="148">
        <v>31.940026786843003</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-12500.693236863444</v>
      </c>
      <c r="CH15" s="153">
        <v>0</v>
      </c>
      <c r="CI15" s="153">
        <v>13489.877</v>
      </c>
      <c r="CJ15" s="149"/>
      <c r="CK15" s="151">
        <v>67746.175661486574</v>
      </c>
      <c r="CL15" s="144" t="str">
        <f>IF(ROUND(SUM(CK15),1)&gt;ROUND(SUM(Tableau_A!CK15),1),"Supply &lt; Use",IF(ROUND(SUM(CK15),1)&lt;ROUND(SUM(Tableau_A!CK15),1),"Supply &gt; Use",""))</f>
        <v/>
      </c>
    </row>
    <row r="16" spans="1:90" s="157" customFormat="1" ht="26.25" customHeight="1" x14ac:dyDescent="0.25">
      <c r="A16" s="293" t="s">
        <v>135</v>
      </c>
      <c r="B16" s="216" t="s">
        <v>100</v>
      </c>
      <c r="C16" s="146">
        <v>1492828.458136997</v>
      </c>
      <c r="D16" s="147">
        <v>2.1154110615595619E-3</v>
      </c>
      <c r="E16" s="148">
        <v>2.1154110615595619E-3</v>
      </c>
      <c r="F16" s="148">
        <v>0</v>
      </c>
      <c r="G16" s="148">
        <v>0</v>
      </c>
      <c r="H16" s="147">
        <v>0</v>
      </c>
      <c r="I16" s="147">
        <v>1492826.6735611358</v>
      </c>
      <c r="J16" s="148">
        <v>1.6765200000000001E-2</v>
      </c>
      <c r="K16" s="148">
        <v>0</v>
      </c>
      <c r="L16" s="148">
        <v>0</v>
      </c>
      <c r="M16" s="148">
        <v>0</v>
      </c>
      <c r="N16" s="148">
        <v>0</v>
      </c>
      <c r="O16" s="148">
        <v>1492826.423628768</v>
      </c>
      <c r="P16" s="148">
        <v>0</v>
      </c>
      <c r="Q16" s="148">
        <v>1.8222789334101819E-2</v>
      </c>
      <c r="R16" s="148">
        <v>0</v>
      </c>
      <c r="S16" s="148">
        <v>9.1113946670509094E-3</v>
      </c>
      <c r="T16" s="148">
        <v>7.7514789334101816E-2</v>
      </c>
      <c r="U16" s="148">
        <v>1.9796494859611231E-2</v>
      </c>
      <c r="V16" s="148">
        <v>1.595766037735849E-2</v>
      </c>
      <c r="W16" s="148">
        <v>1.0289939622641507E-2</v>
      </c>
      <c r="X16" s="148">
        <v>2.3711623153347735E-2</v>
      </c>
      <c r="Y16" s="148">
        <v>0</v>
      </c>
      <c r="Z16" s="148">
        <v>0</v>
      </c>
      <c r="AA16" s="148">
        <v>0</v>
      </c>
      <c r="AB16" s="148">
        <v>5.8562476654091956E-2</v>
      </c>
      <c r="AC16" s="147">
        <v>0</v>
      </c>
      <c r="AD16" s="147">
        <v>0</v>
      </c>
      <c r="AE16" s="148">
        <v>0</v>
      </c>
      <c r="AF16" s="148">
        <v>0</v>
      </c>
      <c r="AG16" s="147">
        <v>4.2120000000000005E-2</v>
      </c>
      <c r="AH16" s="147">
        <v>0.86605836625155774</v>
      </c>
      <c r="AI16" s="148">
        <v>8.4051941628196819E-2</v>
      </c>
      <c r="AJ16" s="148">
        <v>0.36331634695647835</v>
      </c>
      <c r="AK16" s="148">
        <v>0.41869007766688265</v>
      </c>
      <c r="AL16" s="147">
        <v>1.8222789334101819E-2</v>
      </c>
      <c r="AM16" s="148">
        <v>0</v>
      </c>
      <c r="AN16" s="148">
        <v>0</v>
      </c>
      <c r="AO16" s="148">
        <v>0</v>
      </c>
      <c r="AP16" s="148">
        <v>0</v>
      </c>
      <c r="AQ16" s="148">
        <v>1.8222789334101819E-2</v>
      </c>
      <c r="AR16" s="147">
        <v>0.3175964337484421</v>
      </c>
      <c r="AS16" s="147">
        <v>0</v>
      </c>
      <c r="AT16" s="148">
        <v>0</v>
      </c>
      <c r="AU16" s="148">
        <v>0</v>
      </c>
      <c r="AV16" s="148">
        <v>0</v>
      </c>
      <c r="AW16" s="148">
        <v>0</v>
      </c>
      <c r="AX16" s="147">
        <v>0</v>
      </c>
      <c r="AY16" s="148">
        <v>0</v>
      </c>
      <c r="AZ16" s="148">
        <v>0</v>
      </c>
      <c r="BA16" s="148">
        <v>0</v>
      </c>
      <c r="BB16" s="147">
        <v>7.2891157336407275E-2</v>
      </c>
      <c r="BC16" s="148">
        <v>0</v>
      </c>
      <c r="BD16" s="147">
        <v>7.2891157336407275E-2</v>
      </c>
      <c r="BE16" s="148">
        <v>0</v>
      </c>
      <c r="BF16" s="148">
        <v>0</v>
      </c>
      <c r="BG16" s="148">
        <v>7.2891157336407275E-2</v>
      </c>
      <c r="BH16" s="148">
        <v>0</v>
      </c>
      <c r="BI16" s="148">
        <v>0</v>
      </c>
      <c r="BJ16" s="147">
        <v>7.2891157336407275E-2</v>
      </c>
      <c r="BK16" s="148">
        <v>7.2891157336407275E-2</v>
      </c>
      <c r="BL16" s="148">
        <v>0</v>
      </c>
      <c r="BM16" s="148">
        <v>0</v>
      </c>
      <c r="BN16" s="148">
        <v>0</v>
      </c>
      <c r="BO16" s="147">
        <v>0</v>
      </c>
      <c r="BP16" s="147">
        <v>0</v>
      </c>
      <c r="BQ16" s="147">
        <v>0</v>
      </c>
      <c r="BR16" s="148">
        <v>0</v>
      </c>
      <c r="BS16" s="148">
        <v>0</v>
      </c>
      <c r="BT16" s="147">
        <v>0.13808762823813336</v>
      </c>
      <c r="BU16" s="148">
        <v>8.8217543827823625E-2</v>
      </c>
      <c r="BV16" s="148">
        <v>4.987008441030974E-2</v>
      </c>
      <c r="BW16" s="147">
        <v>0.18170176070030708</v>
      </c>
      <c r="BX16" s="148">
        <v>0.13769884603618535</v>
      </c>
      <c r="BY16" s="148">
        <v>5.0975521876163877E-3</v>
      </c>
      <c r="BZ16" s="148">
        <v>3.8905362476505327E-2</v>
      </c>
      <c r="CA16" s="147">
        <v>0</v>
      </c>
      <c r="CB16" s="147">
        <v>0</v>
      </c>
      <c r="CC16" s="158">
        <v>146.57322579466705</v>
      </c>
      <c r="CD16" s="148">
        <v>27.446041729594903</v>
      </c>
      <c r="CE16" s="148">
        <v>9.1113946670509094E-3</v>
      </c>
      <c r="CF16" s="148">
        <v>119.11807267040511</v>
      </c>
      <c r="CG16" s="153">
        <v>-88351.40697101783</v>
      </c>
      <c r="CH16" s="153">
        <v>0.24903317598733565</v>
      </c>
      <c r="CI16" s="153">
        <v>0</v>
      </c>
      <c r="CJ16" s="149"/>
      <c r="CK16" s="151">
        <v>1404623.8734249496</v>
      </c>
      <c r="CL16" s="144" t="str">
        <f>IF(ROUND(SUM(CK16),1)&gt;ROUND(SUM(Tableau_A!CK16),1),"Supply &lt; Use",IF(ROUND(SUM(CK16),1)&lt;ROUND(SUM(Tableau_A!CK16),1),"Supply &gt; Use",""))</f>
        <v/>
      </c>
    </row>
    <row r="17" spans="1:90" s="157" customFormat="1" ht="26.25" customHeight="1" x14ac:dyDescent="0.25">
      <c r="A17" s="293" t="s">
        <v>136</v>
      </c>
      <c r="B17" s="216" t="s">
        <v>101</v>
      </c>
      <c r="C17" s="146">
        <v>541596.64391759958</v>
      </c>
      <c r="D17" s="147">
        <v>12966.19385733994</v>
      </c>
      <c r="E17" s="148">
        <v>12966.19385733994</v>
      </c>
      <c r="F17" s="148">
        <v>0</v>
      </c>
      <c r="G17" s="148">
        <v>0</v>
      </c>
      <c r="H17" s="147">
        <v>2027.4649363412898</v>
      </c>
      <c r="I17" s="147">
        <v>220341.05138475465</v>
      </c>
      <c r="J17" s="148">
        <v>33809.517581836677</v>
      </c>
      <c r="K17" s="148">
        <v>4821.388359468976</v>
      </c>
      <c r="L17" s="148">
        <v>391.51487361740664</v>
      </c>
      <c r="M17" s="148">
        <v>1856.1741572442172</v>
      </c>
      <c r="N17" s="148">
        <v>2110.5088927096726</v>
      </c>
      <c r="O17" s="148">
        <v>19197.094082966101</v>
      </c>
      <c r="P17" s="148">
        <v>97594.536403900915</v>
      </c>
      <c r="Q17" s="148">
        <v>3965.4718728443686</v>
      </c>
      <c r="R17" s="148">
        <v>748.56348649235463</v>
      </c>
      <c r="S17" s="148">
        <v>16975.09916259591</v>
      </c>
      <c r="T17" s="148">
        <v>27003.589368196703</v>
      </c>
      <c r="U17" s="148">
        <v>2888.1268033051947</v>
      </c>
      <c r="V17" s="148">
        <v>776.74412459809082</v>
      </c>
      <c r="W17" s="148">
        <v>1186.9454942117532</v>
      </c>
      <c r="X17" s="148">
        <v>2513.0974684044372</v>
      </c>
      <c r="Y17" s="148">
        <v>2231.6892795749968</v>
      </c>
      <c r="Z17" s="148">
        <v>413.50135554221583</v>
      </c>
      <c r="AA17" s="148">
        <v>733.55945156706082</v>
      </c>
      <c r="AB17" s="148">
        <v>1123.9291656775963</v>
      </c>
      <c r="AC17" s="147">
        <v>211439.29580717982</v>
      </c>
      <c r="AD17" s="147">
        <v>1444.5219158077741</v>
      </c>
      <c r="AE17" s="148">
        <v>215.33966504867621</v>
      </c>
      <c r="AF17" s="148">
        <v>1229.182250759098</v>
      </c>
      <c r="AG17" s="147">
        <v>6928.3971178311504</v>
      </c>
      <c r="AH17" s="147">
        <v>18416.529679306059</v>
      </c>
      <c r="AI17" s="148">
        <v>2218.9277222439578</v>
      </c>
      <c r="AJ17" s="148">
        <v>6740.6630227067244</v>
      </c>
      <c r="AK17" s="148">
        <v>9456.9389343553776</v>
      </c>
      <c r="AL17" s="147">
        <v>6315.4794052153402</v>
      </c>
      <c r="AM17" s="148">
        <v>3273.8058325758593</v>
      </c>
      <c r="AN17" s="148">
        <v>3.9431719556976836</v>
      </c>
      <c r="AO17" s="148">
        <v>1.6961374556501112</v>
      </c>
      <c r="AP17" s="148">
        <v>2764.7792206622767</v>
      </c>
      <c r="AQ17" s="148">
        <v>271.25504256585651</v>
      </c>
      <c r="AR17" s="147">
        <v>8284.4693139242718</v>
      </c>
      <c r="AS17" s="147">
        <v>2330.6448608335759</v>
      </c>
      <c r="AT17" s="148">
        <v>711.73996762616207</v>
      </c>
      <c r="AU17" s="148">
        <v>505.46176353344697</v>
      </c>
      <c r="AV17" s="148">
        <v>211.9000288275343</v>
      </c>
      <c r="AW17" s="148">
        <v>901.54310084643248</v>
      </c>
      <c r="AX17" s="147">
        <v>2166.7381754642724</v>
      </c>
      <c r="AY17" s="148">
        <v>1153.3096568509957</v>
      </c>
      <c r="AZ17" s="148">
        <v>403.504289236185</v>
      </c>
      <c r="BA17" s="148">
        <v>609.92422937709171</v>
      </c>
      <c r="BB17" s="147">
        <v>425.9917854374915</v>
      </c>
      <c r="BC17" s="148">
        <v>0</v>
      </c>
      <c r="BD17" s="147">
        <v>9776.7545452166942</v>
      </c>
      <c r="BE17" s="148">
        <v>6806.2526124902943</v>
      </c>
      <c r="BF17" s="148">
        <v>854.25713952578201</v>
      </c>
      <c r="BG17" s="148">
        <v>1459.0077063232118</v>
      </c>
      <c r="BH17" s="148">
        <v>271.6867106629366</v>
      </c>
      <c r="BI17" s="148">
        <v>385.55037621447042</v>
      </c>
      <c r="BJ17" s="147">
        <v>3836.2322661392695</v>
      </c>
      <c r="BK17" s="148">
        <v>178.57141563068731</v>
      </c>
      <c r="BL17" s="148">
        <v>2923.5329263413473</v>
      </c>
      <c r="BM17" s="148">
        <v>288.63182489981165</v>
      </c>
      <c r="BN17" s="148">
        <v>445.4960992674234</v>
      </c>
      <c r="BO17" s="147">
        <v>10472.194674068352</v>
      </c>
      <c r="BP17" s="147">
        <v>7597.8994914571895</v>
      </c>
      <c r="BQ17" s="147">
        <v>9833.0895788840971</v>
      </c>
      <c r="BR17" s="148">
        <v>6022.3593141921365</v>
      </c>
      <c r="BS17" s="148">
        <v>3810.7302646919616</v>
      </c>
      <c r="BT17" s="147">
        <v>3020.891448950114</v>
      </c>
      <c r="BU17" s="148">
        <v>1574.5992042431101</v>
      </c>
      <c r="BV17" s="148">
        <v>1446.2922447070039</v>
      </c>
      <c r="BW17" s="147">
        <v>3427.2914842586661</v>
      </c>
      <c r="BX17" s="148">
        <v>946.47699007667825</v>
      </c>
      <c r="BY17" s="148">
        <v>360.1002161368753</v>
      </c>
      <c r="BZ17" s="148">
        <v>2120.7142780451122</v>
      </c>
      <c r="CA17" s="147">
        <v>545.51218918937298</v>
      </c>
      <c r="CB17" s="147">
        <v>0</v>
      </c>
      <c r="CC17" s="158">
        <v>166883.38031837152</v>
      </c>
      <c r="CD17" s="148">
        <v>132991.68165169432</v>
      </c>
      <c r="CE17" s="148">
        <v>0.35525659146151323</v>
      </c>
      <c r="CF17" s="148">
        <v>33891.343410085748</v>
      </c>
      <c r="CG17" s="153">
        <v>-5490.7231783948373</v>
      </c>
      <c r="CH17" s="153">
        <v>25.698942424009147</v>
      </c>
      <c r="CI17" s="153">
        <v>115313.7</v>
      </c>
      <c r="CJ17" s="149"/>
      <c r="CK17" s="151">
        <v>818328.70000000019</v>
      </c>
      <c r="CL17" s="144" t="str">
        <f>IF(ROUND(SUM(CK17),1)&gt;ROUND(SUM(Tableau_A!CK17),1),"Supply &lt; Use",IF(ROUND(SUM(CK17),1)&lt;ROUND(SUM(Tableau_A!CK17),1),"Supply &gt; Use",""))</f>
        <v/>
      </c>
    </row>
    <row r="18" spans="1:90" s="157" customFormat="1" ht="26.25" customHeight="1" x14ac:dyDescent="0.25">
      <c r="A18" s="293" t="s">
        <v>137</v>
      </c>
      <c r="B18" s="216" t="s">
        <v>102</v>
      </c>
      <c r="C18" s="146">
        <v>8938.4809066642956</v>
      </c>
      <c r="D18" s="147">
        <v>422.88452683649564</v>
      </c>
      <c r="E18" s="148">
        <v>29.040951707742661</v>
      </c>
      <c r="F18" s="148">
        <v>333.82579014827559</v>
      </c>
      <c r="G18" s="148">
        <v>60.017784980477437</v>
      </c>
      <c r="H18" s="147">
        <v>22.916820023153797</v>
      </c>
      <c r="I18" s="147">
        <v>468.78311576876388</v>
      </c>
      <c r="J18" s="148">
        <v>31.288370894774744</v>
      </c>
      <c r="K18" s="148">
        <v>21.925036705169362</v>
      </c>
      <c r="L18" s="148">
        <v>14.923701583193115</v>
      </c>
      <c r="M18" s="148">
        <v>0</v>
      </c>
      <c r="N18" s="148">
        <v>12.081812761779679</v>
      </c>
      <c r="O18" s="148">
        <v>4.1538098513736327E-3</v>
      </c>
      <c r="P18" s="148">
        <v>30.558218131454879</v>
      </c>
      <c r="Q18" s="148">
        <v>1.9432372465300554</v>
      </c>
      <c r="R18" s="148">
        <v>23.670728643744454</v>
      </c>
      <c r="S18" s="148">
        <v>40.164467125820181</v>
      </c>
      <c r="T18" s="148">
        <v>4.9655457893195285</v>
      </c>
      <c r="U18" s="148">
        <v>162.63519703762495</v>
      </c>
      <c r="V18" s="148">
        <v>6.557875617068011</v>
      </c>
      <c r="W18" s="148">
        <v>3.2961769793519657</v>
      </c>
      <c r="X18" s="148">
        <v>19.259034930038254</v>
      </c>
      <c r="Y18" s="148">
        <v>32.51957957132916</v>
      </c>
      <c r="Z18" s="148">
        <v>17.004507704411537</v>
      </c>
      <c r="AA18" s="148">
        <v>21.858090090107627</v>
      </c>
      <c r="AB18" s="148">
        <v>24.127381147195052</v>
      </c>
      <c r="AC18" s="147">
        <v>72.433007975025106</v>
      </c>
      <c r="AD18" s="147">
        <v>93.821232401089162</v>
      </c>
      <c r="AE18" s="148">
        <v>53.617958419917279</v>
      </c>
      <c r="AF18" s="148">
        <v>40.20327398117189</v>
      </c>
      <c r="AG18" s="147">
        <v>799.59321928183408</v>
      </c>
      <c r="AH18" s="147">
        <v>717.87406707223272</v>
      </c>
      <c r="AI18" s="148">
        <v>150.21595734397258</v>
      </c>
      <c r="AJ18" s="148">
        <v>413.42383204783204</v>
      </c>
      <c r="AK18" s="148">
        <v>154.23427768042808</v>
      </c>
      <c r="AL18" s="147">
        <v>3239.8784739349603</v>
      </c>
      <c r="AM18" s="148">
        <v>2795.8677099427655</v>
      </c>
      <c r="AN18" s="148">
        <v>160.54922346175709</v>
      </c>
      <c r="AO18" s="148">
        <v>95.11953052509763</v>
      </c>
      <c r="AP18" s="148">
        <v>165.54960638764786</v>
      </c>
      <c r="AQ18" s="148">
        <v>22.7924036176918</v>
      </c>
      <c r="AR18" s="147">
        <v>134.84311041086204</v>
      </c>
      <c r="AS18" s="147">
        <v>311.19338326301977</v>
      </c>
      <c r="AT18" s="148">
        <v>19.472605066497415</v>
      </c>
      <c r="AU18" s="148">
        <v>18.288863875335057</v>
      </c>
      <c r="AV18" s="148">
        <v>6.4441720625563796</v>
      </c>
      <c r="AW18" s="148">
        <v>266.98774225863093</v>
      </c>
      <c r="AX18" s="147">
        <v>274.80678458509328</v>
      </c>
      <c r="AY18" s="148">
        <v>7.3192827103865002E-2</v>
      </c>
      <c r="AZ18" s="148">
        <v>34.328705370498014</v>
      </c>
      <c r="BA18" s="148">
        <v>240.40488638749139</v>
      </c>
      <c r="BB18" s="147">
        <v>99.57504006866867</v>
      </c>
      <c r="BC18" s="148">
        <v>0</v>
      </c>
      <c r="BD18" s="147">
        <v>573.84833334483915</v>
      </c>
      <c r="BE18" s="148">
        <v>310.71452842386122</v>
      </c>
      <c r="BF18" s="148">
        <v>226.08871926837091</v>
      </c>
      <c r="BG18" s="148">
        <v>27.142754643761133</v>
      </c>
      <c r="BH18" s="148">
        <v>6.2100437866568843</v>
      </c>
      <c r="BI18" s="148">
        <v>3.6922872221889493</v>
      </c>
      <c r="BJ18" s="147">
        <v>294.56371340315519</v>
      </c>
      <c r="BK18" s="148">
        <v>29.247812827849827</v>
      </c>
      <c r="BL18" s="148">
        <v>25.400528367246423</v>
      </c>
      <c r="BM18" s="148">
        <v>3.2718701666403463E-2</v>
      </c>
      <c r="BN18" s="148">
        <v>239.88265350639256</v>
      </c>
      <c r="BO18" s="147">
        <v>728.86315102161143</v>
      </c>
      <c r="BP18" s="147">
        <v>49.319899429172629</v>
      </c>
      <c r="BQ18" s="147">
        <v>446.43058719429632</v>
      </c>
      <c r="BR18" s="148">
        <v>413.19701222263666</v>
      </c>
      <c r="BS18" s="148">
        <v>33.233574971659692</v>
      </c>
      <c r="BT18" s="147">
        <v>18.67831183150804</v>
      </c>
      <c r="BU18" s="148">
        <v>13.778785746347623</v>
      </c>
      <c r="BV18" s="148">
        <v>4.8995260851604172</v>
      </c>
      <c r="BW18" s="147">
        <v>168.17412881851442</v>
      </c>
      <c r="BX18" s="148">
        <v>2.9371046758054633</v>
      </c>
      <c r="BY18" s="148">
        <v>8.7557872368149674</v>
      </c>
      <c r="BZ18" s="148">
        <v>156.48123690589398</v>
      </c>
      <c r="CA18" s="147">
        <v>0</v>
      </c>
      <c r="CB18" s="147">
        <v>0</v>
      </c>
      <c r="CC18" s="158">
        <v>38485.095748107466</v>
      </c>
      <c r="CD18" s="148">
        <v>274.23974865769605</v>
      </c>
      <c r="CE18" s="148">
        <v>37538.538299731459</v>
      </c>
      <c r="CF18" s="148">
        <v>672.31769971831091</v>
      </c>
      <c r="CG18" s="153">
        <v>-8175.941654771741</v>
      </c>
      <c r="CH18" s="153">
        <v>0</v>
      </c>
      <c r="CI18" s="153">
        <v>221237</v>
      </c>
      <c r="CJ18" s="149"/>
      <c r="CK18" s="151">
        <v>260484.63500000001</v>
      </c>
      <c r="CL18" s="144" t="str">
        <f>IF(ROUND(SUM(CK18),1)&gt;ROUND(SUM(Tableau_A!CK18),1),"Supply &lt; Use",IF(ROUND(SUM(CK18),1)&lt;ROUND(SUM(Tableau_A!CK18),1),"Supply &gt; Use",""))</f>
        <v/>
      </c>
    </row>
    <row r="19" spans="1:90" s="157" customFormat="1" ht="26.25" customHeight="1" x14ac:dyDescent="0.25">
      <c r="A19" s="293" t="s">
        <v>138</v>
      </c>
      <c r="B19" s="216" t="s">
        <v>103</v>
      </c>
      <c r="C19" s="146">
        <v>60227.94461533743</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139.03771019999999</v>
      </c>
      <c r="AD19" s="147">
        <v>0</v>
      </c>
      <c r="AE19" s="148">
        <v>0</v>
      </c>
      <c r="AF19" s="148">
        <v>0</v>
      </c>
      <c r="AG19" s="147">
        <v>0</v>
      </c>
      <c r="AH19" s="147">
        <v>0</v>
      </c>
      <c r="AI19" s="148">
        <v>0</v>
      </c>
      <c r="AJ19" s="148">
        <v>0</v>
      </c>
      <c r="AK19" s="148">
        <v>0</v>
      </c>
      <c r="AL19" s="147">
        <v>58515.721999667534</v>
      </c>
      <c r="AM19" s="148">
        <v>0</v>
      </c>
      <c r="AN19" s="148">
        <v>0</v>
      </c>
      <c r="AO19" s="148">
        <v>58515.721999667534</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1573.1849054698969</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21241.059384662571</v>
      </c>
      <c r="CH19" s="153">
        <v>0</v>
      </c>
      <c r="CI19" s="153">
        <v>75680</v>
      </c>
      <c r="CJ19" s="149"/>
      <c r="CK19" s="151">
        <v>157149.00400000002</v>
      </c>
      <c r="CL19" s="144" t="str">
        <f>IF(ROUND(SUM(CK19),1)&gt;ROUND(SUM(Tableau_A!CK19),1),"Supply &lt; Use",IF(ROUND(SUM(CK19),1)&lt;ROUND(SUM(Tableau_A!CK19),1),"Supply &gt; Use",""))</f>
        <v/>
      </c>
    </row>
    <row r="20" spans="1:90" s="157" customFormat="1" ht="26.25" customHeight="1" x14ac:dyDescent="0.25">
      <c r="A20" s="293" t="s">
        <v>139</v>
      </c>
      <c r="B20" s="216" t="s">
        <v>104</v>
      </c>
      <c r="C20" s="146">
        <v>258469.12646986562</v>
      </c>
      <c r="D20" s="147">
        <v>0</v>
      </c>
      <c r="E20" s="148">
        <v>0</v>
      </c>
      <c r="F20" s="148">
        <v>0</v>
      </c>
      <c r="G20" s="148">
        <v>0</v>
      </c>
      <c r="H20" s="147">
        <v>0</v>
      </c>
      <c r="I20" s="147">
        <v>258469.12646986562</v>
      </c>
      <c r="J20" s="148">
        <v>0</v>
      </c>
      <c r="K20" s="148">
        <v>0</v>
      </c>
      <c r="L20" s="148">
        <v>0</v>
      </c>
      <c r="M20" s="148">
        <v>0</v>
      </c>
      <c r="N20" s="148">
        <v>0</v>
      </c>
      <c r="O20" s="148">
        <v>0</v>
      </c>
      <c r="P20" s="148">
        <v>258469.12646986562</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-44311.426000000036</v>
      </c>
      <c r="CH20" s="153">
        <v>826.29953013441991</v>
      </c>
      <c r="CI20" s="153">
        <v>5060</v>
      </c>
      <c r="CJ20" s="149"/>
      <c r="CK20" s="151">
        <v>220044</v>
      </c>
      <c r="CL20" s="144" t="str">
        <f>IF(ROUND(SUM(CK20),1)&gt;ROUND(SUM(Tableau_A!CK20),1),"Supply &lt; Use",IF(ROUND(SUM(CK20),1)&lt;ROUND(SUM(Tableau_A!CK20),1),"Supply &gt; Use",""))</f>
        <v/>
      </c>
    </row>
    <row r="21" spans="1:90" s="157" customFormat="1" ht="26.25" customHeight="1" x14ac:dyDescent="0.25">
      <c r="A21" s="293" t="s">
        <v>140</v>
      </c>
      <c r="B21" s="216" t="s">
        <v>105</v>
      </c>
      <c r="C21" s="146">
        <v>172927.07649354512</v>
      </c>
      <c r="D21" s="147">
        <v>1.8126575999999999</v>
      </c>
      <c r="E21" s="148">
        <v>1.6989803999999999</v>
      </c>
      <c r="F21" s="148">
        <v>0.11367720000000001</v>
      </c>
      <c r="G21" s="148">
        <v>0</v>
      </c>
      <c r="H21" s="147">
        <v>464.76835661848099</v>
      </c>
      <c r="I21" s="147">
        <v>10073.367655061609</v>
      </c>
      <c r="J21" s="148">
        <v>2503.4913600283708</v>
      </c>
      <c r="K21" s="148">
        <v>138.16483105785417</v>
      </c>
      <c r="L21" s="148">
        <v>246.85227150958443</v>
      </c>
      <c r="M21" s="148">
        <v>27.30368136330398</v>
      </c>
      <c r="N21" s="148">
        <v>82.623169191159462</v>
      </c>
      <c r="O21" s="148">
        <v>164.74864503261637</v>
      </c>
      <c r="P21" s="148">
        <v>599.27095741259711</v>
      </c>
      <c r="Q21" s="148">
        <v>92.696649123115989</v>
      </c>
      <c r="R21" s="148">
        <v>110.47668655129368</v>
      </c>
      <c r="S21" s="148">
        <v>2186.0216106626594</v>
      </c>
      <c r="T21" s="148">
        <v>858.43877295635741</v>
      </c>
      <c r="U21" s="148">
        <v>808.73183384463243</v>
      </c>
      <c r="V21" s="148">
        <v>183.53596472583237</v>
      </c>
      <c r="W21" s="148">
        <v>418.90244334260285</v>
      </c>
      <c r="X21" s="148">
        <v>213.39363516515095</v>
      </c>
      <c r="Y21" s="148">
        <v>99.094726602846578</v>
      </c>
      <c r="Z21" s="148">
        <v>71.004740698871785</v>
      </c>
      <c r="AA21" s="148">
        <v>369.01914304530771</v>
      </c>
      <c r="AB21" s="148">
        <v>899.59653274745085</v>
      </c>
      <c r="AC21" s="147">
        <v>606.37633487261519</v>
      </c>
      <c r="AD21" s="147">
        <v>3741.9253310199747</v>
      </c>
      <c r="AE21" s="148">
        <v>29.998253725002829</v>
      </c>
      <c r="AF21" s="148">
        <v>3711.9270772949717</v>
      </c>
      <c r="AG21" s="147">
        <v>26229.925087349624</v>
      </c>
      <c r="AH21" s="147">
        <v>9731.8963224466934</v>
      </c>
      <c r="AI21" s="148">
        <v>1602.1080424342699</v>
      </c>
      <c r="AJ21" s="148">
        <v>5944.1931598151205</v>
      </c>
      <c r="AK21" s="148">
        <v>2185.5951201973021</v>
      </c>
      <c r="AL21" s="147">
        <v>87077.43023996288</v>
      </c>
      <c r="AM21" s="148">
        <v>49338.106465834047</v>
      </c>
      <c r="AN21" s="148">
        <v>10298.121186445136</v>
      </c>
      <c r="AO21" s="148">
        <v>0</v>
      </c>
      <c r="AP21" s="148">
        <v>26039.435539986844</v>
      </c>
      <c r="AQ21" s="148">
        <v>1401.7670476968635</v>
      </c>
      <c r="AR21" s="147">
        <v>436.18121445473531</v>
      </c>
      <c r="AS21" s="147">
        <v>1606.1444859479368</v>
      </c>
      <c r="AT21" s="148">
        <v>507.35495953742424</v>
      </c>
      <c r="AU21" s="148">
        <v>343.0805039132905</v>
      </c>
      <c r="AV21" s="148">
        <v>344.67122316203529</v>
      </c>
      <c r="AW21" s="148">
        <v>411.037799335187</v>
      </c>
      <c r="AX21" s="147">
        <v>2321.4633453422121</v>
      </c>
      <c r="AY21" s="148">
        <v>638.66095260483087</v>
      </c>
      <c r="AZ21" s="148">
        <v>430.331832387144</v>
      </c>
      <c r="BA21" s="148">
        <v>1252.4705603502373</v>
      </c>
      <c r="BB21" s="147">
        <v>1791.2575251830722</v>
      </c>
      <c r="BC21" s="148">
        <v>0</v>
      </c>
      <c r="BD21" s="147">
        <v>5536.8723649691592</v>
      </c>
      <c r="BE21" s="148">
        <v>2051.4176645686921</v>
      </c>
      <c r="BF21" s="148">
        <v>2555.0645213294601</v>
      </c>
      <c r="BG21" s="148">
        <v>289.42448590860522</v>
      </c>
      <c r="BH21" s="148">
        <v>469.04467606066953</v>
      </c>
      <c r="BI21" s="148">
        <v>171.92101710173336</v>
      </c>
      <c r="BJ21" s="147">
        <v>9365.0690077889085</v>
      </c>
      <c r="BK21" s="148">
        <v>4180.44661196165</v>
      </c>
      <c r="BL21" s="148">
        <v>381.43611555379232</v>
      </c>
      <c r="BM21" s="148">
        <v>18.10603510518736</v>
      </c>
      <c r="BN21" s="148">
        <v>4785.0802451682775</v>
      </c>
      <c r="BO21" s="147">
        <v>4835.6985248533247</v>
      </c>
      <c r="BP21" s="147">
        <v>1113.1445386528881</v>
      </c>
      <c r="BQ21" s="147">
        <v>5014.6698870876862</v>
      </c>
      <c r="BR21" s="148">
        <v>3796.6372021763946</v>
      </c>
      <c r="BS21" s="148">
        <v>1218.0326849112914</v>
      </c>
      <c r="BT21" s="147">
        <v>618.74062700426009</v>
      </c>
      <c r="BU21" s="148">
        <v>253.43848075115048</v>
      </c>
      <c r="BV21" s="148">
        <v>365.30214625310964</v>
      </c>
      <c r="BW21" s="147">
        <v>2360.3329873290604</v>
      </c>
      <c r="BX21" s="148">
        <v>376.24087993413121</v>
      </c>
      <c r="BY21" s="148">
        <v>925.82503390303646</v>
      </c>
      <c r="BZ21" s="148">
        <v>1058.2670734918929</v>
      </c>
      <c r="CA21" s="147">
        <v>0</v>
      </c>
      <c r="CB21" s="147">
        <v>0</v>
      </c>
      <c r="CC21" s="158">
        <v>79805.623967700551</v>
      </c>
      <c r="CD21" s="148">
        <v>0</v>
      </c>
      <c r="CE21" s="148">
        <v>79805.623967700551</v>
      </c>
      <c r="CF21" s="148">
        <v>0</v>
      </c>
      <c r="CG21" s="153">
        <v>-33506.243792420253</v>
      </c>
      <c r="CH21" s="153">
        <v>-3.600000127335079E-6</v>
      </c>
      <c r="CI21" s="153">
        <v>192956.696868</v>
      </c>
      <c r="CJ21" s="149"/>
      <c r="CK21" s="151">
        <v>412183.15353322541</v>
      </c>
      <c r="CL21" s="144" t="str">
        <f>IF(ROUND(SUM(CK21),1)&gt;ROUND(SUM(Tableau_A!CK21),1),"Supply &lt; Use",IF(ROUND(SUM(CK21),1)&lt;ROUND(SUM(Tableau_A!CK21),1),"Supply &gt; Use",""))</f>
        <v/>
      </c>
    </row>
    <row r="22" spans="1:90" s="157" customFormat="1" ht="26.25" customHeight="1" x14ac:dyDescent="0.25">
      <c r="A22" s="293" t="s">
        <v>141</v>
      </c>
      <c r="B22" s="216" t="s">
        <v>106</v>
      </c>
      <c r="C22" s="146">
        <v>57252.762880370625</v>
      </c>
      <c r="D22" s="147">
        <v>15804.884467970112</v>
      </c>
      <c r="E22" s="148">
        <v>10232.43420369066</v>
      </c>
      <c r="F22" s="148">
        <v>3195.3567119728709</v>
      </c>
      <c r="G22" s="148">
        <v>2377.0935523065818</v>
      </c>
      <c r="H22" s="147">
        <v>308.1561327313068</v>
      </c>
      <c r="I22" s="147">
        <v>8793.0739042765217</v>
      </c>
      <c r="J22" s="148">
        <v>1609.1780239417417</v>
      </c>
      <c r="K22" s="148">
        <v>199.44124818715153</v>
      </c>
      <c r="L22" s="148">
        <v>351.27549976191534</v>
      </c>
      <c r="M22" s="148">
        <v>182.83641673078827</v>
      </c>
      <c r="N22" s="148">
        <v>218.3950151557477</v>
      </c>
      <c r="O22" s="148">
        <v>82.890602996496241</v>
      </c>
      <c r="P22" s="148">
        <v>986.19593430188968</v>
      </c>
      <c r="Q22" s="148">
        <v>216.31855880908017</v>
      </c>
      <c r="R22" s="148">
        <v>647.73216535826987</v>
      </c>
      <c r="S22" s="148">
        <v>1709.5694001834188</v>
      </c>
      <c r="T22" s="148">
        <v>682.74603776952165</v>
      </c>
      <c r="U22" s="148">
        <v>393.61992555244399</v>
      </c>
      <c r="V22" s="148">
        <v>72.268520452684982</v>
      </c>
      <c r="W22" s="148">
        <v>109.32776245217862</v>
      </c>
      <c r="X22" s="148">
        <v>330.2444340331873</v>
      </c>
      <c r="Y22" s="148">
        <v>158.75047780244995</v>
      </c>
      <c r="Z22" s="148">
        <v>56.343380521966189</v>
      </c>
      <c r="AA22" s="148">
        <v>629.50796483617069</v>
      </c>
      <c r="AB22" s="148">
        <v>156.43253542941818</v>
      </c>
      <c r="AC22" s="147">
        <v>487.9480140220515</v>
      </c>
      <c r="AD22" s="147">
        <v>585.08349708174899</v>
      </c>
      <c r="AE22" s="148">
        <v>53.703479265278091</v>
      </c>
      <c r="AF22" s="148">
        <v>531.38001781647085</v>
      </c>
      <c r="AG22" s="147">
        <v>6252.8285690357934</v>
      </c>
      <c r="AH22" s="147">
        <v>7095.1738755362594</v>
      </c>
      <c r="AI22" s="148">
        <v>887.5540308459706</v>
      </c>
      <c r="AJ22" s="148">
        <v>2366.2408874304911</v>
      </c>
      <c r="AK22" s="148">
        <v>3841.378957259798</v>
      </c>
      <c r="AL22" s="147">
        <v>2328.294205933465</v>
      </c>
      <c r="AM22" s="148">
        <v>1776.1308977702874</v>
      </c>
      <c r="AN22" s="148">
        <v>5.6900459991749006</v>
      </c>
      <c r="AO22" s="148">
        <v>0.69168149171059135</v>
      </c>
      <c r="AP22" s="148">
        <v>451.45672592244432</v>
      </c>
      <c r="AQ22" s="148">
        <v>94.324854749847773</v>
      </c>
      <c r="AR22" s="147">
        <v>2284.0144810613765</v>
      </c>
      <c r="AS22" s="147">
        <v>421.2314176397943</v>
      </c>
      <c r="AT22" s="148">
        <v>76.353484303328997</v>
      </c>
      <c r="AU22" s="148">
        <v>130.19358936750191</v>
      </c>
      <c r="AV22" s="148">
        <v>75.324804621588399</v>
      </c>
      <c r="AW22" s="148">
        <v>139.35953934737501</v>
      </c>
      <c r="AX22" s="147">
        <v>502.51879363084021</v>
      </c>
      <c r="AY22" s="148">
        <v>279.68790131557091</v>
      </c>
      <c r="AZ22" s="148">
        <v>108.50072133406039</v>
      </c>
      <c r="BA22" s="148">
        <v>114.33017098120894</v>
      </c>
      <c r="BB22" s="147">
        <v>238.28999358656426</v>
      </c>
      <c r="BC22" s="148">
        <v>0</v>
      </c>
      <c r="BD22" s="147">
        <v>2016.4976492909941</v>
      </c>
      <c r="BE22" s="148">
        <v>1446.3444648276661</v>
      </c>
      <c r="BF22" s="148">
        <v>168.70965690736605</v>
      </c>
      <c r="BG22" s="148">
        <v>256.62961640714093</v>
      </c>
      <c r="BH22" s="148">
        <v>62.409466201369973</v>
      </c>
      <c r="BI22" s="148">
        <v>82.404444947451083</v>
      </c>
      <c r="BJ22" s="147">
        <v>768.65709322999453</v>
      </c>
      <c r="BK22" s="148">
        <v>32.365201763447729</v>
      </c>
      <c r="BL22" s="148">
        <v>513.04394744614751</v>
      </c>
      <c r="BM22" s="148">
        <v>51.471172245448948</v>
      </c>
      <c r="BN22" s="148">
        <v>171.77677177495025</v>
      </c>
      <c r="BO22" s="147">
        <v>2358.8298973709384</v>
      </c>
      <c r="BP22" s="147">
        <v>3480.7014632708315</v>
      </c>
      <c r="BQ22" s="147">
        <v>2029.3085545737567</v>
      </c>
      <c r="BR22" s="148">
        <v>996.43842595961132</v>
      </c>
      <c r="BS22" s="148">
        <v>1032.8701286141454</v>
      </c>
      <c r="BT22" s="147">
        <v>786.24056841607296</v>
      </c>
      <c r="BU22" s="148">
        <v>402.00214887444514</v>
      </c>
      <c r="BV22" s="148">
        <v>384.23841954162782</v>
      </c>
      <c r="BW22" s="147">
        <v>621.54775754458933</v>
      </c>
      <c r="BX22" s="148">
        <v>107.47976459325355</v>
      </c>
      <c r="BY22" s="148">
        <v>161.41594045177015</v>
      </c>
      <c r="BZ22" s="148">
        <v>352.65205249956568</v>
      </c>
      <c r="CA22" s="147">
        <v>89.482544167616595</v>
      </c>
      <c r="CB22" s="147">
        <v>0</v>
      </c>
      <c r="CC22" s="158">
        <v>140145.24810695171</v>
      </c>
      <c r="CD22" s="148">
        <v>127025.49630826699</v>
      </c>
      <c r="CE22" s="148">
        <v>0</v>
      </c>
      <c r="CF22" s="148">
        <v>13119.751798684723</v>
      </c>
      <c r="CG22" s="153">
        <v>89055.340496052231</v>
      </c>
      <c r="CH22" s="153">
        <v>-3.600000127335079E-6</v>
      </c>
      <c r="CI22" s="153">
        <v>186857</v>
      </c>
      <c r="CJ22" s="149"/>
      <c r="CK22" s="151">
        <v>473310.35147977457</v>
      </c>
      <c r="CL22" s="144" t="str">
        <f>IF(ROUND(SUM(CK22),1)&gt;ROUND(SUM(Tableau_A!CK22),1),"Supply &lt; Use",IF(ROUND(SUM(CK22),1)&lt;ROUND(SUM(Tableau_A!CK22),1),"Supply &gt; Use",""))</f>
        <v/>
      </c>
    </row>
    <row r="23" spans="1:90" s="157" customFormat="1" ht="26.25" customHeight="1" x14ac:dyDescent="0.25">
      <c r="A23" s="293" t="s">
        <v>142</v>
      </c>
      <c r="B23" s="216" t="s">
        <v>107</v>
      </c>
      <c r="C23" s="146">
        <v>56604.482354564134</v>
      </c>
      <c r="D23" s="147">
        <v>1943.4808689199526</v>
      </c>
      <c r="E23" s="148">
        <v>1943.4808689199526</v>
      </c>
      <c r="F23" s="148">
        <v>0</v>
      </c>
      <c r="G23" s="148">
        <v>0</v>
      </c>
      <c r="H23" s="147">
        <v>1152.7941057047544</v>
      </c>
      <c r="I23" s="147">
        <v>18725.574974714604</v>
      </c>
      <c r="J23" s="148">
        <v>1786.1790609268098</v>
      </c>
      <c r="K23" s="148">
        <v>37.427199330906973</v>
      </c>
      <c r="L23" s="148">
        <v>37.251565152457317</v>
      </c>
      <c r="M23" s="148">
        <v>1466.3405300175682</v>
      </c>
      <c r="N23" s="148">
        <v>86.333849267581002</v>
      </c>
      <c r="O23" s="148">
        <v>4848.3809164237227</v>
      </c>
      <c r="P23" s="148">
        <v>2949.3743251665105</v>
      </c>
      <c r="Q23" s="148">
        <v>245.09719271630524</v>
      </c>
      <c r="R23" s="148">
        <v>72.494560988578826</v>
      </c>
      <c r="S23" s="148">
        <v>6364.537476151605</v>
      </c>
      <c r="T23" s="148">
        <v>549.05395783199992</v>
      </c>
      <c r="U23" s="148">
        <v>15.847666921650905</v>
      </c>
      <c r="V23" s="148">
        <v>41.941533224965134</v>
      </c>
      <c r="W23" s="148">
        <v>85.274488482154723</v>
      </c>
      <c r="X23" s="148">
        <v>14.16436259695646</v>
      </c>
      <c r="Y23" s="148">
        <v>12.834827210355167</v>
      </c>
      <c r="Z23" s="148">
        <v>1.1839496951898956</v>
      </c>
      <c r="AA23" s="148">
        <v>71.189681505310801</v>
      </c>
      <c r="AB23" s="148">
        <v>40.667831103976248</v>
      </c>
      <c r="AC23" s="147">
        <v>925.55159499999991</v>
      </c>
      <c r="AD23" s="147">
        <v>118.54229128451526</v>
      </c>
      <c r="AE23" s="148">
        <v>23.848623398383818</v>
      </c>
      <c r="AF23" s="148">
        <v>94.693667886131436</v>
      </c>
      <c r="AG23" s="147">
        <v>670.90489755062936</v>
      </c>
      <c r="AH23" s="147">
        <v>204.41987479997945</v>
      </c>
      <c r="AI23" s="148">
        <v>24.267955358882229</v>
      </c>
      <c r="AJ23" s="148">
        <v>87.592301123287427</v>
      </c>
      <c r="AK23" s="148">
        <v>92.559618317809793</v>
      </c>
      <c r="AL23" s="147">
        <v>32367.332825795122</v>
      </c>
      <c r="AM23" s="148">
        <v>0.26312686516389894</v>
      </c>
      <c r="AN23" s="148">
        <v>32363.082403341436</v>
      </c>
      <c r="AO23" s="148">
        <v>3.8898516902536673E-4</v>
      </c>
      <c r="AP23" s="148">
        <v>3.6674294209431069</v>
      </c>
      <c r="AQ23" s="148">
        <v>0.31947718240825512</v>
      </c>
      <c r="AR23" s="147">
        <v>0.71716219376169299</v>
      </c>
      <c r="AS23" s="147">
        <v>32.248765335424913</v>
      </c>
      <c r="AT23" s="148">
        <v>0.23154328997444609</v>
      </c>
      <c r="AU23" s="148">
        <v>30.760923273003772</v>
      </c>
      <c r="AV23" s="148">
        <v>0.16459938847122291</v>
      </c>
      <c r="AW23" s="148">
        <v>1.0916993839754707</v>
      </c>
      <c r="AX23" s="147">
        <v>1.6085517330475727</v>
      </c>
      <c r="AY23" s="148">
        <v>0.79375958230787957</v>
      </c>
      <c r="AZ23" s="148">
        <v>0.2134793379502469</v>
      </c>
      <c r="BA23" s="148">
        <v>0.60131281278944615</v>
      </c>
      <c r="BB23" s="147">
        <v>0.49354210285719724</v>
      </c>
      <c r="BC23" s="148">
        <v>0</v>
      </c>
      <c r="BD23" s="147">
        <v>8.9380995740696676</v>
      </c>
      <c r="BE23" s="148">
        <v>6.645695697582835</v>
      </c>
      <c r="BF23" s="148">
        <v>0.99848817749074648</v>
      </c>
      <c r="BG23" s="148">
        <v>0.67153445620994456</v>
      </c>
      <c r="BH23" s="148">
        <v>0.25159401554743221</v>
      </c>
      <c r="BI23" s="148">
        <v>0.37078722723871005</v>
      </c>
      <c r="BJ23" s="147">
        <v>4.2203703065114828</v>
      </c>
      <c r="BK23" s="148">
        <v>0.21943513616658641</v>
      </c>
      <c r="BL23" s="148">
        <v>3.6304955214681751</v>
      </c>
      <c r="BM23" s="148">
        <v>0.35672770972757245</v>
      </c>
      <c r="BN23" s="148">
        <v>1.3711939149149761E-2</v>
      </c>
      <c r="BO23" s="147">
        <v>9.2440869045723275</v>
      </c>
      <c r="BP23" s="147">
        <v>1.3232170991315155</v>
      </c>
      <c r="BQ23" s="147">
        <v>3.7841773515953969</v>
      </c>
      <c r="BR23" s="148">
        <v>2.0694710984702422</v>
      </c>
      <c r="BS23" s="148">
        <v>1.7147062531251547</v>
      </c>
      <c r="BT23" s="147">
        <v>130.31689352890731</v>
      </c>
      <c r="BU23" s="148">
        <v>60.615295031799917</v>
      </c>
      <c r="BV23" s="148">
        <v>69.701598497107383</v>
      </c>
      <c r="BW23" s="147">
        <v>239.76267945250638</v>
      </c>
      <c r="BX23" s="148">
        <v>37.460528053820262</v>
      </c>
      <c r="BY23" s="148">
        <v>3.1940808395518268</v>
      </c>
      <c r="BZ23" s="148">
        <v>199.10807055913429</v>
      </c>
      <c r="CA23" s="147">
        <v>63.223375212186312</v>
      </c>
      <c r="CB23" s="147">
        <v>0</v>
      </c>
      <c r="CC23" s="158">
        <v>0</v>
      </c>
      <c r="CD23" s="148">
        <v>0</v>
      </c>
      <c r="CE23" s="148">
        <v>0</v>
      </c>
      <c r="CF23" s="148">
        <v>0</v>
      </c>
      <c r="CG23" s="153">
        <v>-26564.510354564118</v>
      </c>
      <c r="CH23" s="153">
        <v>0</v>
      </c>
      <c r="CI23" s="153">
        <v>418508</v>
      </c>
      <c r="CJ23" s="149"/>
      <c r="CK23" s="151">
        <v>448547.97200000001</v>
      </c>
      <c r="CL23" s="144" t="str">
        <f>IF(ROUND(SUM(CK23),1)&gt;ROUND(SUM(Tableau_A!CK23),1),"Supply &lt; Use",IF(ROUND(SUM(CK23),1)&lt;ROUND(SUM(Tableau_A!CK23),1),"Supply &gt; Use",""))</f>
        <v/>
      </c>
    </row>
    <row r="24" spans="1:90" s="157" customFormat="1" ht="26.25" customHeight="1" x14ac:dyDescent="0.25">
      <c r="A24" s="293" t="s">
        <v>143</v>
      </c>
      <c r="B24" s="216" t="s">
        <v>108</v>
      </c>
      <c r="C24" s="146">
        <v>85492.354674759408</v>
      </c>
      <c r="D24" s="147">
        <v>46.551107727357511</v>
      </c>
      <c r="E24" s="148">
        <v>45.870740515037774</v>
      </c>
      <c r="F24" s="148">
        <v>0.49455659795053064</v>
      </c>
      <c r="G24" s="148">
        <v>0.18581061436920798</v>
      </c>
      <c r="H24" s="147">
        <v>19.85781270609132</v>
      </c>
      <c r="I24" s="147">
        <v>81001.127184537167</v>
      </c>
      <c r="J24" s="148">
        <v>262.88043872620756</v>
      </c>
      <c r="K24" s="148">
        <v>11.754732868282449</v>
      </c>
      <c r="L24" s="148">
        <v>100.02270768944639</v>
      </c>
      <c r="M24" s="148">
        <v>49.824925324177343</v>
      </c>
      <c r="N24" s="148">
        <v>56.783536256570628</v>
      </c>
      <c r="O24" s="148">
        <v>39271.667130208793</v>
      </c>
      <c r="P24" s="148">
        <v>40616.37780359578</v>
      </c>
      <c r="Q24" s="148">
        <v>5.080145607087629</v>
      </c>
      <c r="R24" s="148">
        <v>203.41259175381052</v>
      </c>
      <c r="S24" s="148">
        <v>114.06747594603161</v>
      </c>
      <c r="T24" s="148">
        <v>26.520724368971969</v>
      </c>
      <c r="U24" s="148">
        <v>24.565414774217004</v>
      </c>
      <c r="V24" s="148">
        <v>5.458374950848027</v>
      </c>
      <c r="W24" s="148">
        <v>10.200100454245094</v>
      </c>
      <c r="X24" s="148">
        <v>20.081421797911045</v>
      </c>
      <c r="Y24" s="148">
        <v>8.7830483720217778</v>
      </c>
      <c r="Z24" s="148">
        <v>1.3786260282067435</v>
      </c>
      <c r="AA24" s="148">
        <v>202.39584327542929</v>
      </c>
      <c r="AB24" s="148">
        <v>9.8721425391549573</v>
      </c>
      <c r="AC24" s="147">
        <v>988.55823674374915</v>
      </c>
      <c r="AD24" s="147">
        <v>44.619855536625636</v>
      </c>
      <c r="AE24" s="148">
        <v>5.6277915412680564</v>
      </c>
      <c r="AF24" s="148">
        <v>38.992063995357583</v>
      </c>
      <c r="AG24" s="147">
        <v>1841.1552804502301</v>
      </c>
      <c r="AH24" s="147">
        <v>205.08546130863112</v>
      </c>
      <c r="AI24" s="148">
        <v>48.191014977536959</v>
      </c>
      <c r="AJ24" s="148">
        <v>45.281055463256088</v>
      </c>
      <c r="AK24" s="148">
        <v>111.61339086783806</v>
      </c>
      <c r="AL24" s="147">
        <v>115.40812772838849</v>
      </c>
      <c r="AM24" s="148">
        <v>19.571529415432654</v>
      </c>
      <c r="AN24" s="148">
        <v>0.80667627222686511</v>
      </c>
      <c r="AO24" s="148">
        <v>3.2819058143739652</v>
      </c>
      <c r="AP24" s="148">
        <v>82.110281451987532</v>
      </c>
      <c r="AQ24" s="148">
        <v>9.6377347743674733</v>
      </c>
      <c r="AR24" s="147">
        <v>204.30472706243222</v>
      </c>
      <c r="AS24" s="147">
        <v>61.94894641988175</v>
      </c>
      <c r="AT24" s="148">
        <v>19.968976356523036</v>
      </c>
      <c r="AU24" s="148">
        <v>5.8557180839573046</v>
      </c>
      <c r="AV24" s="148">
        <v>7.0934947169251448</v>
      </c>
      <c r="AW24" s="148">
        <v>29.030757262476268</v>
      </c>
      <c r="AX24" s="147">
        <v>43.72916645815183</v>
      </c>
      <c r="AY24" s="148">
        <v>22.617635177703168</v>
      </c>
      <c r="AZ24" s="148">
        <v>6.7124957540104431</v>
      </c>
      <c r="BA24" s="148">
        <v>14.399035526438219</v>
      </c>
      <c r="BB24" s="147">
        <v>19.387722391163102</v>
      </c>
      <c r="BC24" s="148">
        <v>0</v>
      </c>
      <c r="BD24" s="147">
        <v>231.21523195554383</v>
      </c>
      <c r="BE24" s="148">
        <v>162.77937224238977</v>
      </c>
      <c r="BF24" s="148">
        <v>29.399116900003449</v>
      </c>
      <c r="BG24" s="148">
        <v>20.658313603869281</v>
      </c>
      <c r="BH24" s="148">
        <v>6.6290051526209588</v>
      </c>
      <c r="BI24" s="148">
        <v>11.749424056660365</v>
      </c>
      <c r="BJ24" s="147">
        <v>113.53159180584613</v>
      </c>
      <c r="BK24" s="148">
        <v>6.4485545735851346</v>
      </c>
      <c r="BL24" s="148">
        <v>83.796606041345555</v>
      </c>
      <c r="BM24" s="148">
        <v>8.4856424306504632</v>
      </c>
      <c r="BN24" s="148">
        <v>14.800788760264997</v>
      </c>
      <c r="BO24" s="147">
        <v>236.2357715737715</v>
      </c>
      <c r="BP24" s="147">
        <v>92.128812841882137</v>
      </c>
      <c r="BQ24" s="147">
        <v>59.825550502873071</v>
      </c>
      <c r="BR24" s="148">
        <v>22.032315157840181</v>
      </c>
      <c r="BS24" s="148">
        <v>37.79323534503289</v>
      </c>
      <c r="BT24" s="147">
        <v>40.655520283821652</v>
      </c>
      <c r="BU24" s="148">
        <v>25.256434173038201</v>
      </c>
      <c r="BV24" s="148">
        <v>15.399086110783452</v>
      </c>
      <c r="BW24" s="147">
        <v>124.76936664263198</v>
      </c>
      <c r="BX24" s="148">
        <v>106.94408454607033</v>
      </c>
      <c r="BY24" s="148">
        <v>5.3277598718977828</v>
      </c>
      <c r="BZ24" s="148">
        <v>12.497522224663861</v>
      </c>
      <c r="CA24" s="147">
        <v>2.2592000831557399</v>
      </c>
      <c r="CB24" s="147">
        <v>0</v>
      </c>
      <c r="CC24" s="158">
        <v>6368.9230977688594</v>
      </c>
      <c r="CD24" s="148">
        <v>2157.0478500596178</v>
      </c>
      <c r="CE24" s="148">
        <v>1412.2593955629163</v>
      </c>
      <c r="CF24" s="148">
        <v>2799.6158521463253</v>
      </c>
      <c r="CG24" s="153">
        <v>3765.394237606175</v>
      </c>
      <c r="CH24" s="153">
        <v>78.173989865550539</v>
      </c>
      <c r="CI24" s="153">
        <v>46173</v>
      </c>
      <c r="CJ24" s="149"/>
      <c r="CK24" s="151">
        <v>141877.84599999999</v>
      </c>
      <c r="CL24" s="144" t="str">
        <f>IF(ROUND(SUM(CK24),1)&gt;ROUND(SUM(Tableau_A!CK24),1),"Supply &lt; Use",IF(ROUND(SUM(CK24),1)&lt;ROUND(SUM(Tableau_A!CK24),1),"Supply &gt; Use",""))</f>
        <v/>
      </c>
    </row>
    <row r="25" spans="1:90" s="157" customFormat="1" ht="26.25" customHeight="1" x14ac:dyDescent="0.25">
      <c r="A25" s="293" t="s">
        <v>144</v>
      </c>
      <c r="B25" s="216" t="s">
        <v>109</v>
      </c>
      <c r="C25" s="146">
        <v>32675.806527675923</v>
      </c>
      <c r="D25" s="147">
        <v>100.52247555825984</v>
      </c>
      <c r="E25" s="148">
        <v>0</v>
      </c>
      <c r="F25" s="148">
        <v>0</v>
      </c>
      <c r="G25" s="148">
        <v>100.52247555825984</v>
      </c>
      <c r="H25" s="147">
        <v>300.15187021180009</v>
      </c>
      <c r="I25" s="147">
        <v>27954.855243584414</v>
      </c>
      <c r="J25" s="148">
        <v>20.187093550192515</v>
      </c>
      <c r="K25" s="148">
        <v>0.10454710379654666</v>
      </c>
      <c r="L25" s="148">
        <v>8.4820933033639303</v>
      </c>
      <c r="M25" s="148">
        <v>1.985231521681865</v>
      </c>
      <c r="N25" s="148">
        <v>1.6844388668815824</v>
      </c>
      <c r="O25" s="148">
        <v>13014.167704865671</v>
      </c>
      <c r="P25" s="148">
        <v>2039.4981811213165</v>
      </c>
      <c r="Q25" s="148">
        <v>0</v>
      </c>
      <c r="R25" s="148">
        <v>8.9531289973871928</v>
      </c>
      <c r="S25" s="148">
        <v>11101.27095193389</v>
      </c>
      <c r="T25" s="148">
        <v>309.78238380835489</v>
      </c>
      <c r="U25" s="148">
        <v>3.3182253950781155</v>
      </c>
      <c r="V25" s="148">
        <v>2.1937435656777464</v>
      </c>
      <c r="W25" s="148">
        <v>4.6240218498535155</v>
      </c>
      <c r="X25" s="148">
        <v>2.6494330096217813</v>
      </c>
      <c r="Y25" s="148">
        <v>0.62586708698904803</v>
      </c>
      <c r="Z25" s="148">
        <v>1.0486601469435182</v>
      </c>
      <c r="AA25" s="148">
        <v>1433.5048423393764</v>
      </c>
      <c r="AB25" s="148">
        <v>0.77469511833890026</v>
      </c>
      <c r="AC25" s="147">
        <v>0.56341716733609837</v>
      </c>
      <c r="AD25" s="147">
        <v>0</v>
      </c>
      <c r="AE25" s="148">
        <v>0</v>
      </c>
      <c r="AF25" s="148">
        <v>0</v>
      </c>
      <c r="AG25" s="147">
        <v>3596.9957167749903</v>
      </c>
      <c r="AH25" s="147">
        <v>431.65027939775496</v>
      </c>
      <c r="AI25" s="148">
        <v>353.92221267110637</v>
      </c>
      <c r="AJ25" s="148">
        <v>77.72806672664862</v>
      </c>
      <c r="AK25" s="148">
        <v>0</v>
      </c>
      <c r="AL25" s="147">
        <v>0</v>
      </c>
      <c r="AM25" s="148">
        <v>0</v>
      </c>
      <c r="AN25" s="148">
        <v>0</v>
      </c>
      <c r="AO25" s="148">
        <v>0</v>
      </c>
      <c r="AP25" s="148">
        <v>0</v>
      </c>
      <c r="AQ25" s="148">
        <v>0</v>
      </c>
      <c r="AR25" s="147">
        <v>0</v>
      </c>
      <c r="AS25" s="147">
        <v>122.75439465174625</v>
      </c>
      <c r="AT25" s="148">
        <v>1.2256298040928848</v>
      </c>
      <c r="AU25" s="148">
        <v>0</v>
      </c>
      <c r="AV25" s="148">
        <v>0</v>
      </c>
      <c r="AW25" s="148">
        <v>121.52876484765336</v>
      </c>
      <c r="AX25" s="147">
        <v>0</v>
      </c>
      <c r="AY25" s="148">
        <v>0</v>
      </c>
      <c r="AZ25" s="148">
        <v>0</v>
      </c>
      <c r="BA25" s="148">
        <v>0</v>
      </c>
      <c r="BB25" s="147">
        <v>45.676224272915519</v>
      </c>
      <c r="BC25" s="148">
        <v>0</v>
      </c>
      <c r="BD25" s="147">
        <v>73.408007823798414</v>
      </c>
      <c r="BE25" s="148">
        <v>54.254404744935002</v>
      </c>
      <c r="BF25" s="148">
        <v>1.9353406977505827</v>
      </c>
      <c r="BG25" s="148">
        <v>17.218262381112829</v>
      </c>
      <c r="BH25" s="148">
        <v>0</v>
      </c>
      <c r="BI25" s="148">
        <v>0</v>
      </c>
      <c r="BJ25" s="147">
        <v>49.228898232904832</v>
      </c>
      <c r="BK25" s="148">
        <v>8.9397912209957084</v>
      </c>
      <c r="BL25" s="148">
        <v>0</v>
      </c>
      <c r="BM25" s="148">
        <v>0</v>
      </c>
      <c r="BN25" s="148">
        <v>40.289107011909124</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0.432</v>
      </c>
      <c r="CD25" s="148">
        <v>0</v>
      </c>
      <c r="CE25" s="148">
        <v>0.432</v>
      </c>
      <c r="CF25" s="148">
        <v>0</v>
      </c>
      <c r="CG25" s="153">
        <v>108738.22139732406</v>
      </c>
      <c r="CH25" s="153">
        <v>0</v>
      </c>
      <c r="CI25" s="153">
        <v>236695.21315</v>
      </c>
      <c r="CJ25" s="149"/>
      <c r="CK25" s="151">
        <v>378109.67307499994</v>
      </c>
      <c r="CL25" s="144" t="str">
        <f>IF(ROUND(SUM(CK25),1)&gt;ROUND(SUM(Tableau_A!CK25),1),"Supply &lt; Use",IF(ROUND(SUM(CK25),1)&lt;ROUND(SUM(Tableau_A!CK25),1),"Supply &gt; Use",""))</f>
        <v/>
      </c>
    </row>
    <row r="26" spans="1:90" s="157" customFormat="1" ht="26.25" customHeight="1" x14ac:dyDescent="0.25">
      <c r="A26" s="293" t="s">
        <v>145</v>
      </c>
      <c r="B26" s="216" t="s">
        <v>110</v>
      </c>
      <c r="C26" s="146">
        <v>486039.47040000005</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486039.47040000005</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486039.47040000005</v>
      </c>
      <c r="CL26" s="144" t="str">
        <f>IF(ROUND(SUM(CK26),1)&gt;ROUND(SUM(Tableau_A!CK26),1),"Supply &lt; Use",IF(ROUND(SUM(CK26),1)&lt;ROUND(SUM(Tableau_A!CK26),1),"Supply &gt; Use",""))</f>
        <v/>
      </c>
    </row>
    <row r="27" spans="1:90" s="157" customFormat="1" ht="26.25" customHeight="1" x14ac:dyDescent="0.25">
      <c r="A27" s="293" t="s">
        <v>146</v>
      </c>
      <c r="B27" s="216" t="s">
        <v>111</v>
      </c>
      <c r="C27" s="146">
        <v>51274.176627575165</v>
      </c>
      <c r="D27" s="147">
        <v>582.12931316000004</v>
      </c>
      <c r="E27" s="148">
        <v>582.12931316000004</v>
      </c>
      <c r="F27" s="148">
        <v>0</v>
      </c>
      <c r="G27" s="148">
        <v>0</v>
      </c>
      <c r="H27" s="147">
        <v>678.08182436210461</v>
      </c>
      <c r="I27" s="147">
        <v>23085.23467496724</v>
      </c>
      <c r="J27" s="148">
        <v>2022.7939114500002</v>
      </c>
      <c r="K27" s="148">
        <v>0</v>
      </c>
      <c r="L27" s="148">
        <v>1670.7761483248682</v>
      </c>
      <c r="M27" s="148">
        <v>8884.4992996632845</v>
      </c>
      <c r="N27" s="148">
        <v>3767.1918167371578</v>
      </c>
      <c r="O27" s="148">
        <v>3.7671671912028599</v>
      </c>
      <c r="P27" s="148">
        <v>35.476500000000016</v>
      </c>
      <c r="Q27" s="148">
        <v>0</v>
      </c>
      <c r="R27" s="148">
        <v>1890.9956348534872</v>
      </c>
      <c r="S27" s="148">
        <v>3127.7516657227193</v>
      </c>
      <c r="T27" s="148">
        <v>1.5050000000000008</v>
      </c>
      <c r="U27" s="148">
        <v>17.535275203149155</v>
      </c>
      <c r="V27" s="148">
        <v>6.5127977124023566</v>
      </c>
      <c r="W27" s="148">
        <v>10.03980136486876</v>
      </c>
      <c r="X27" s="148">
        <v>15.78071703601506</v>
      </c>
      <c r="Y27" s="148">
        <v>15.119095791994816</v>
      </c>
      <c r="Z27" s="148">
        <v>1.3946622390083394</v>
      </c>
      <c r="AA27" s="148">
        <v>1607.5455177445178</v>
      </c>
      <c r="AB27" s="148">
        <v>6.5496639325615131</v>
      </c>
      <c r="AC27" s="147">
        <v>18675.853004000001</v>
      </c>
      <c r="AD27" s="147">
        <v>1619.6089197945767</v>
      </c>
      <c r="AE27" s="148">
        <v>3.2667741256878192E-2</v>
      </c>
      <c r="AF27" s="148">
        <v>1619.5762520533199</v>
      </c>
      <c r="AG27" s="147">
        <v>5526.4977556779231</v>
      </c>
      <c r="AH27" s="147">
        <v>65.924873044653197</v>
      </c>
      <c r="AI27" s="148">
        <v>5.1438994069382202</v>
      </c>
      <c r="AJ27" s="148">
        <v>36.126088794638122</v>
      </c>
      <c r="AK27" s="148">
        <v>24.654884843076861</v>
      </c>
      <c r="AL27" s="147">
        <v>7.6823480383151812E-3</v>
      </c>
      <c r="AM27" s="148">
        <v>6.2648198941985759E-3</v>
      </c>
      <c r="AN27" s="148">
        <v>9.1154700572370828E-5</v>
      </c>
      <c r="AO27" s="148">
        <v>9.2613957299281406E-6</v>
      </c>
      <c r="AP27" s="148">
        <v>3.5946046387281291E-4</v>
      </c>
      <c r="AQ27" s="148">
        <v>9.5765158394149369E-4</v>
      </c>
      <c r="AR27" s="147">
        <v>12.893266722751692</v>
      </c>
      <c r="AS27" s="147">
        <v>910.99847028897955</v>
      </c>
      <c r="AT27" s="148">
        <v>910.84778359956852</v>
      </c>
      <c r="AU27" s="148">
        <v>0.14985318840955253</v>
      </c>
      <c r="AV27" s="148">
        <v>8.0516716489235246E-4</v>
      </c>
      <c r="AW27" s="148">
        <v>2.833383654227538E-5</v>
      </c>
      <c r="AX27" s="147">
        <v>8.2697879335678123E-4</v>
      </c>
      <c r="AY27" s="148">
        <v>2.1085307988470624E-4</v>
      </c>
      <c r="AZ27" s="148">
        <v>6.3613967111063964E-5</v>
      </c>
      <c r="BA27" s="148">
        <v>5.5251174636101097E-4</v>
      </c>
      <c r="BB27" s="147">
        <v>8.0621676904918133E-3</v>
      </c>
      <c r="BC27" s="148">
        <v>0</v>
      </c>
      <c r="BD27" s="147">
        <v>2.0473639596023805</v>
      </c>
      <c r="BE27" s="148">
        <v>1.2296898858930345</v>
      </c>
      <c r="BF27" s="148">
        <v>8.7568318360039447E-4</v>
      </c>
      <c r="BG27" s="148">
        <v>0.73282503699741797</v>
      </c>
      <c r="BH27" s="148">
        <v>1.6451649902665796E-4</v>
      </c>
      <c r="BI27" s="148">
        <v>8.3808837029301086E-2</v>
      </c>
      <c r="BJ27" s="147">
        <v>1.2317477673772807E-3</v>
      </c>
      <c r="BK27" s="148">
        <v>6.5262121760415674E-5</v>
      </c>
      <c r="BL27" s="148">
        <v>1.5827163570557128E-4</v>
      </c>
      <c r="BM27" s="148">
        <v>2.048646841718865E-5</v>
      </c>
      <c r="BN27" s="148">
        <v>9.8772754149410507E-4</v>
      </c>
      <c r="BO27" s="147">
        <v>70.850234470347459</v>
      </c>
      <c r="BP27" s="147">
        <v>13.184821603384082</v>
      </c>
      <c r="BQ27" s="147">
        <v>27.221186287532078</v>
      </c>
      <c r="BR27" s="148">
        <v>26.385138583069772</v>
      </c>
      <c r="BS27" s="148">
        <v>0.83604770446230603</v>
      </c>
      <c r="BT27" s="147">
        <v>1.0408676109501487</v>
      </c>
      <c r="BU27" s="148">
        <v>0.53739758886268674</v>
      </c>
      <c r="BV27" s="148">
        <v>0.50347002208746205</v>
      </c>
      <c r="BW27" s="147">
        <v>2.5922483828229015</v>
      </c>
      <c r="BX27" s="148">
        <v>4.2684146544990365E-2</v>
      </c>
      <c r="BY27" s="148">
        <v>2.292851436105205</v>
      </c>
      <c r="BZ27" s="148">
        <v>0.25671280017270631</v>
      </c>
      <c r="CA27" s="147">
        <v>0</v>
      </c>
      <c r="CB27" s="147">
        <v>0</v>
      </c>
      <c r="CC27" s="158">
        <v>26699.866964353427</v>
      </c>
      <c r="CD27" s="148">
        <v>18414.160961821217</v>
      </c>
      <c r="CE27" s="148">
        <v>0</v>
      </c>
      <c r="CF27" s="148">
        <v>8285.7060025322098</v>
      </c>
      <c r="CG27" s="153">
        <v>-1563.8197203872114</v>
      </c>
      <c r="CH27" s="153">
        <v>300.81909190829901</v>
      </c>
      <c r="CI27" s="153">
        <v>0</v>
      </c>
      <c r="CJ27" s="149"/>
      <c r="CK27" s="151">
        <v>76711.042963449683</v>
      </c>
      <c r="CL27" s="144" t="str">
        <f>IF(ROUND(SUM(CK27),1)&gt;ROUND(SUM(Tableau_A!CK27),1),"Supply &lt; Use",IF(ROUND(SUM(CK27),1)&lt;ROUND(SUM(Tableau_A!CK27),1),"Supply &gt; Use",""))</f>
        <v/>
      </c>
    </row>
    <row r="28" spans="1:90" s="157" customFormat="1" ht="26.25" customHeight="1" x14ac:dyDescent="0.25">
      <c r="A28" s="293" t="s">
        <v>147</v>
      </c>
      <c r="B28" s="216" t="s">
        <v>112</v>
      </c>
      <c r="C28" s="146">
        <v>10381.709707372005</v>
      </c>
      <c r="D28" s="147">
        <v>558.28334543411427</v>
      </c>
      <c r="E28" s="148">
        <v>544.97922660368658</v>
      </c>
      <c r="F28" s="148">
        <v>10.688844846065926</v>
      </c>
      <c r="G28" s="148">
        <v>2.6152739843618336</v>
      </c>
      <c r="H28" s="147">
        <v>21.577169115343427</v>
      </c>
      <c r="I28" s="147">
        <v>1242.9205231495052</v>
      </c>
      <c r="J28" s="148">
        <v>137.50607871342271</v>
      </c>
      <c r="K28" s="148">
        <v>7.0806506262257738</v>
      </c>
      <c r="L28" s="148">
        <v>11.252581652409944</v>
      </c>
      <c r="M28" s="148">
        <v>1.2036592429681443</v>
      </c>
      <c r="N28" s="148">
        <v>4.1791602535036168</v>
      </c>
      <c r="O28" s="148">
        <v>7.2610730112461681</v>
      </c>
      <c r="P28" s="148">
        <v>550.24957536734564</v>
      </c>
      <c r="Q28" s="148">
        <v>23.699143313825775</v>
      </c>
      <c r="R28" s="148">
        <v>5.2671195804435662</v>
      </c>
      <c r="S28" s="148">
        <v>98.435674716075169</v>
      </c>
      <c r="T28" s="148">
        <v>38.178205272038625</v>
      </c>
      <c r="U28" s="148">
        <v>95.796040175400421</v>
      </c>
      <c r="V28" s="148">
        <v>26.193624434265971</v>
      </c>
      <c r="W28" s="148">
        <v>44.898851316267432</v>
      </c>
      <c r="X28" s="148">
        <v>57.84204099319026</v>
      </c>
      <c r="Y28" s="148">
        <v>51.631855470277017</v>
      </c>
      <c r="Z28" s="148">
        <v>7.4920549894881976</v>
      </c>
      <c r="AA28" s="148">
        <v>16.622021134906042</v>
      </c>
      <c r="AB28" s="148">
        <v>58.131112886204761</v>
      </c>
      <c r="AC28" s="147">
        <v>1464.8911877635801</v>
      </c>
      <c r="AD28" s="147">
        <v>206.30182937752062</v>
      </c>
      <c r="AE28" s="148">
        <v>3.729267507527533</v>
      </c>
      <c r="AF28" s="148">
        <v>202.57256186999308</v>
      </c>
      <c r="AG28" s="147">
        <v>1169.6227866924667</v>
      </c>
      <c r="AH28" s="147">
        <v>462.56832558593158</v>
      </c>
      <c r="AI28" s="148">
        <v>77.58687240702254</v>
      </c>
      <c r="AJ28" s="148">
        <v>281.39174638132988</v>
      </c>
      <c r="AK28" s="148">
        <v>103.58970679757917</v>
      </c>
      <c r="AL28" s="147">
        <v>3569.7003713132899</v>
      </c>
      <c r="AM28" s="148">
        <v>2306.5220448310852</v>
      </c>
      <c r="AN28" s="148">
        <v>40.942938540017991</v>
      </c>
      <c r="AO28" s="148">
        <v>0.35454730312526739</v>
      </c>
      <c r="AP28" s="148">
        <v>1158.8745842887292</v>
      </c>
      <c r="AQ28" s="148">
        <v>63.00625635033218</v>
      </c>
      <c r="AR28" s="147">
        <v>25.346979879766593</v>
      </c>
      <c r="AS28" s="147">
        <v>84.964397919632063</v>
      </c>
      <c r="AT28" s="148">
        <v>23.307301969102973</v>
      </c>
      <c r="AU28" s="148">
        <v>15.990032110406288</v>
      </c>
      <c r="AV28" s="148">
        <v>15.529050513915978</v>
      </c>
      <c r="AW28" s="148">
        <v>30.138013326206817</v>
      </c>
      <c r="AX28" s="147">
        <v>114.9674070065692</v>
      </c>
      <c r="AY28" s="148">
        <v>28.241786997959327</v>
      </c>
      <c r="AZ28" s="148">
        <v>20.567098954495762</v>
      </c>
      <c r="BA28" s="148">
        <v>66.158521054114118</v>
      </c>
      <c r="BB28" s="147">
        <v>83.669002027364655</v>
      </c>
      <c r="BC28" s="148">
        <v>0</v>
      </c>
      <c r="BD28" s="147">
        <v>270.52394899193644</v>
      </c>
      <c r="BE28" s="148">
        <v>104.61030404833383</v>
      </c>
      <c r="BF28" s="148">
        <v>123.11633492593585</v>
      </c>
      <c r="BG28" s="148">
        <v>14.012441830388211</v>
      </c>
      <c r="BH28" s="148">
        <v>21.018617929432303</v>
      </c>
      <c r="BI28" s="148">
        <v>7.76625025784623</v>
      </c>
      <c r="BJ28" s="147">
        <v>427.17345186500012</v>
      </c>
      <c r="BK28" s="148">
        <v>186.16998144257172</v>
      </c>
      <c r="BL28" s="148">
        <v>17.990838559720032</v>
      </c>
      <c r="BM28" s="148">
        <v>0.80065456676221358</v>
      </c>
      <c r="BN28" s="148">
        <v>222.21197729594616</v>
      </c>
      <c r="BO28" s="147">
        <v>245.91728515941861</v>
      </c>
      <c r="BP28" s="147">
        <v>51.423935464967528</v>
      </c>
      <c r="BQ28" s="147">
        <v>241.74992182155415</v>
      </c>
      <c r="BR28" s="148">
        <v>186.40466684838188</v>
      </c>
      <c r="BS28" s="148">
        <v>55.345254973172267</v>
      </c>
      <c r="BT28" s="147">
        <v>28.192481951609444</v>
      </c>
      <c r="BU28" s="148">
        <v>11.821819503758093</v>
      </c>
      <c r="BV28" s="148">
        <v>16.370662447851352</v>
      </c>
      <c r="BW28" s="147">
        <v>111.91535685243196</v>
      </c>
      <c r="BX28" s="148">
        <v>16.769089767682686</v>
      </c>
      <c r="BY28" s="148">
        <v>41.334327823000578</v>
      </c>
      <c r="BZ28" s="148">
        <v>53.811939261748691</v>
      </c>
      <c r="CA28" s="147">
        <v>0</v>
      </c>
      <c r="CB28" s="147">
        <v>0</v>
      </c>
      <c r="CC28" s="158">
        <v>5225.3138814932772</v>
      </c>
      <c r="CD28" s="148">
        <v>0</v>
      </c>
      <c r="CE28" s="148">
        <v>5212.1640534863991</v>
      </c>
      <c r="CF28" s="148">
        <v>13.149828006878362</v>
      </c>
      <c r="CG28" s="153">
        <v>-3368.9528018079945</v>
      </c>
      <c r="CH28" s="153">
        <v>-103.94423846443715</v>
      </c>
      <c r="CI28" s="153">
        <v>6070.9</v>
      </c>
      <c r="CJ28" s="149"/>
      <c r="CK28" s="151">
        <v>18205.02654859285</v>
      </c>
      <c r="CL28" s="144" t="str">
        <f>IF(ROUND(SUM(CK28),1)&gt;ROUND(SUM(Tableau_A!CK28),1),"Supply &lt; Use",IF(ROUND(SUM(CK28),1)&lt;ROUND(SUM(Tableau_A!CK28),1),"Supply &gt; Use",""))</f>
        <v/>
      </c>
    </row>
    <row r="29" spans="1:90" s="157" customFormat="1" ht="26.25" customHeight="1" x14ac:dyDescent="0.25">
      <c r="A29" s="293" t="s">
        <v>148</v>
      </c>
      <c r="B29" s="216" t="s">
        <v>113</v>
      </c>
      <c r="C29" s="146">
        <v>5944.6256207440256</v>
      </c>
      <c r="D29" s="147">
        <v>2198.6328571428571</v>
      </c>
      <c r="E29" s="148">
        <v>2198.6328571428571</v>
      </c>
      <c r="F29" s="148">
        <v>0</v>
      </c>
      <c r="G29" s="148">
        <v>0</v>
      </c>
      <c r="H29" s="147">
        <v>0</v>
      </c>
      <c r="I29" s="147">
        <v>1052.3538754039357</v>
      </c>
      <c r="J29" s="148">
        <v>536.58153000000004</v>
      </c>
      <c r="K29" s="148">
        <v>0</v>
      </c>
      <c r="L29" s="148">
        <v>51.016666898386298</v>
      </c>
      <c r="M29" s="148">
        <v>65.233974132062627</v>
      </c>
      <c r="N29" s="148">
        <v>86.634025867937368</v>
      </c>
      <c r="O29" s="148">
        <v>0.12453214051680951</v>
      </c>
      <c r="P29" s="148">
        <v>206.62525966795164</v>
      </c>
      <c r="Q29" s="148">
        <v>7.7367403320483907</v>
      </c>
      <c r="R29" s="148">
        <v>53.849773095143718</v>
      </c>
      <c r="S29" s="148">
        <v>0</v>
      </c>
      <c r="T29" s="148">
        <v>0</v>
      </c>
      <c r="U29" s="148">
        <v>0</v>
      </c>
      <c r="V29" s="148">
        <v>0</v>
      </c>
      <c r="W29" s="148">
        <v>0</v>
      </c>
      <c r="X29" s="148">
        <v>0</v>
      </c>
      <c r="Y29" s="148">
        <v>0</v>
      </c>
      <c r="Z29" s="148">
        <v>0</v>
      </c>
      <c r="AA29" s="148">
        <v>44.551373269888607</v>
      </c>
      <c r="AB29" s="148">
        <v>0</v>
      </c>
      <c r="AC29" s="147">
        <v>2158.2042099999999</v>
      </c>
      <c r="AD29" s="147">
        <v>368.99794979801464</v>
      </c>
      <c r="AE29" s="148">
        <v>1.0394772452658036E-2</v>
      </c>
      <c r="AF29" s="148">
        <v>368.98755502556196</v>
      </c>
      <c r="AG29" s="147">
        <v>73.418754596064602</v>
      </c>
      <c r="AH29" s="147">
        <v>11.969136916417391</v>
      </c>
      <c r="AI29" s="148">
        <v>1.6367726018776212</v>
      </c>
      <c r="AJ29" s="148">
        <v>2.4872575538661552</v>
      </c>
      <c r="AK29" s="148">
        <v>7.8451067606736151</v>
      </c>
      <c r="AL29" s="147">
        <v>2.4444989671147353E-3</v>
      </c>
      <c r="AM29" s="148">
        <v>1.9934459730474351E-3</v>
      </c>
      <c r="AN29" s="148">
        <v>2.9005138830664373E-5</v>
      </c>
      <c r="AO29" s="148">
        <v>2.9469469728444184E-6</v>
      </c>
      <c r="AP29" s="148">
        <v>1.1437918827332682E-4</v>
      </c>
      <c r="AQ29" s="148">
        <v>3.0472171999046431E-4</v>
      </c>
      <c r="AR29" s="147">
        <v>4.1025968921623379</v>
      </c>
      <c r="AS29" s="147">
        <v>4.7948030313903968E-2</v>
      </c>
      <c r="AT29" s="148">
        <v>0</v>
      </c>
      <c r="AU29" s="148">
        <v>4.7682812918527682E-2</v>
      </c>
      <c r="AV29" s="148">
        <v>2.562016577636998E-4</v>
      </c>
      <c r="AW29" s="148">
        <v>9.0157376125828048E-6</v>
      </c>
      <c r="AX29" s="147">
        <v>2.6314204929327677E-4</v>
      </c>
      <c r="AY29" s="148">
        <v>6.7092786400779159E-5</v>
      </c>
      <c r="AZ29" s="148">
        <v>2.024176412230997E-5</v>
      </c>
      <c r="BA29" s="148">
        <v>1.7580749877018763E-4</v>
      </c>
      <c r="BB29" s="147">
        <v>2.5653563850298027E-3</v>
      </c>
      <c r="BC29" s="148">
        <v>0</v>
      </c>
      <c r="BD29" s="147">
        <v>0.65146476827071131</v>
      </c>
      <c r="BE29" s="148">
        <v>0.39128345148447613</v>
      </c>
      <c r="BF29" s="148">
        <v>2.7863963298132015E-4</v>
      </c>
      <c r="BG29" s="148">
        <v>0.23318262035012879</v>
      </c>
      <c r="BH29" s="148">
        <v>5.2348632207008886E-5</v>
      </c>
      <c r="BI29" s="148">
        <v>2.6667708170918004E-2</v>
      </c>
      <c r="BJ29" s="147">
        <v>3.9193826289598665E-4</v>
      </c>
      <c r="BK29" s="148">
        <v>2.0766201744491576E-5</v>
      </c>
      <c r="BL29" s="148">
        <v>5.036153635271629E-5</v>
      </c>
      <c r="BM29" s="148">
        <v>6.5187297732255795E-6</v>
      </c>
      <c r="BN29" s="148">
        <v>3.1429179502555322E-4</v>
      </c>
      <c r="BO29" s="147">
        <v>72.530487328759818</v>
      </c>
      <c r="BP29" s="147">
        <v>2.4307126318810783</v>
      </c>
      <c r="BQ29" s="147">
        <v>0.44668283757716865</v>
      </c>
      <c r="BR29" s="148">
        <v>0.18065508931272514</v>
      </c>
      <c r="BS29" s="148">
        <v>0.26602774826444353</v>
      </c>
      <c r="BT29" s="147">
        <v>0.33120079787856554</v>
      </c>
      <c r="BU29" s="148">
        <v>0.1709982214230544</v>
      </c>
      <c r="BV29" s="148">
        <v>0.16020257645551114</v>
      </c>
      <c r="BW29" s="147">
        <v>0.50207866422880854</v>
      </c>
      <c r="BX29" s="148">
        <v>1.3581961090672751E-2</v>
      </c>
      <c r="BY29" s="148">
        <v>0.40681149807615102</v>
      </c>
      <c r="BZ29" s="148">
        <v>8.1685205061984748E-2</v>
      </c>
      <c r="CA29" s="147">
        <v>0</v>
      </c>
      <c r="CB29" s="147">
        <v>0</v>
      </c>
      <c r="CC29" s="158">
        <v>0</v>
      </c>
      <c r="CD29" s="148">
        <v>0</v>
      </c>
      <c r="CE29" s="148">
        <v>0</v>
      </c>
      <c r="CF29" s="148">
        <v>0</v>
      </c>
      <c r="CG29" s="153">
        <v>-1336.0405760604981</v>
      </c>
      <c r="CH29" s="153">
        <v>30.486610392163129</v>
      </c>
      <c r="CI29" s="153">
        <v>0</v>
      </c>
      <c r="CJ29" s="149"/>
      <c r="CK29" s="151">
        <v>4639.0716550756906</v>
      </c>
      <c r="CL29" s="144" t="str">
        <f>IF(ROUND(SUM(CK29),1)&gt;ROUND(SUM(Tableau_A!CK29),1),"Supply &lt; Use",IF(ROUND(SUM(CK29),1)&lt;ROUND(SUM(Tableau_A!CK29),1),"Supply &gt; Use",""))</f>
        <v/>
      </c>
    </row>
    <row r="30" spans="1:90" s="157" customFormat="1" ht="26.25" customHeight="1" x14ac:dyDescent="0.25">
      <c r="A30" s="293" t="s">
        <v>149</v>
      </c>
      <c r="B30" s="216" t="s">
        <v>114</v>
      </c>
      <c r="C30" s="146">
        <v>266723.89408065646</v>
      </c>
      <c r="D30" s="147">
        <v>5330.906992878723</v>
      </c>
      <c r="E30" s="148">
        <v>5081.0703559210415</v>
      </c>
      <c r="F30" s="148">
        <v>200.72468408775407</v>
      </c>
      <c r="G30" s="148">
        <v>49.11195286992691</v>
      </c>
      <c r="H30" s="147">
        <v>1289.2061354620512</v>
      </c>
      <c r="I30" s="147">
        <v>132790.9491443194</v>
      </c>
      <c r="J30" s="148">
        <v>17971.605926876022</v>
      </c>
      <c r="K30" s="148">
        <v>3920.8308223931322</v>
      </c>
      <c r="L30" s="148">
        <v>602.45156377892795</v>
      </c>
      <c r="M30" s="148">
        <v>5750.3450732665151</v>
      </c>
      <c r="N30" s="148">
        <v>5126.4950355695546</v>
      </c>
      <c r="O30" s="148">
        <v>2052.0573649684306</v>
      </c>
      <c r="P30" s="148">
        <v>47998.455531030864</v>
      </c>
      <c r="Q30" s="148">
        <v>2563.5468951619987</v>
      </c>
      <c r="R30" s="148">
        <v>1096.3619196110774</v>
      </c>
      <c r="S30" s="148">
        <v>8811.3650686878063</v>
      </c>
      <c r="T30" s="148">
        <v>25753.859451424993</v>
      </c>
      <c r="U30" s="148">
        <v>2530.9517220142234</v>
      </c>
      <c r="V30" s="148">
        <v>786.11849821679266</v>
      </c>
      <c r="W30" s="148">
        <v>1211.5164838285796</v>
      </c>
      <c r="X30" s="148">
        <v>2214.9531525569328</v>
      </c>
      <c r="Y30" s="148">
        <v>1997.226909121506</v>
      </c>
      <c r="Z30" s="148">
        <v>326.49395932869294</v>
      </c>
      <c r="AA30" s="148">
        <v>1064.1067364170426</v>
      </c>
      <c r="AB30" s="148">
        <v>1012.2070300662854</v>
      </c>
      <c r="AC30" s="147">
        <v>29482.467380081755</v>
      </c>
      <c r="AD30" s="147">
        <v>6079.0604535002467</v>
      </c>
      <c r="AE30" s="148">
        <v>1368.2289660854321</v>
      </c>
      <c r="AF30" s="148">
        <v>4710.8314874148145</v>
      </c>
      <c r="AG30" s="147">
        <v>10248.17817396449</v>
      </c>
      <c r="AH30" s="147">
        <v>22894.148208156799</v>
      </c>
      <c r="AI30" s="148">
        <v>2182.5908304709001</v>
      </c>
      <c r="AJ30" s="148">
        <v>7085.5763624712308</v>
      </c>
      <c r="AK30" s="148">
        <v>13625.981015214667</v>
      </c>
      <c r="AL30" s="147">
        <v>12993.393116568475</v>
      </c>
      <c r="AM30" s="148">
        <v>6981.4212279927106</v>
      </c>
      <c r="AN30" s="148">
        <v>5.9543426530172674</v>
      </c>
      <c r="AO30" s="148">
        <v>8.0462307793942838</v>
      </c>
      <c r="AP30" s="148">
        <v>4473.2352851207097</v>
      </c>
      <c r="AQ30" s="148">
        <v>1524.7360300226449</v>
      </c>
      <c r="AR30" s="147">
        <v>7147.2684970860355</v>
      </c>
      <c r="AS30" s="147">
        <v>3044.9314226601127</v>
      </c>
      <c r="AT30" s="148">
        <v>547.84083754342964</v>
      </c>
      <c r="AU30" s="148">
        <v>535.69360639667548</v>
      </c>
      <c r="AV30" s="148">
        <v>1036.286689822783</v>
      </c>
      <c r="AW30" s="148">
        <v>925.11028889722445</v>
      </c>
      <c r="AX30" s="147">
        <v>2174.7272288577924</v>
      </c>
      <c r="AY30" s="148">
        <v>1192.8259076481804</v>
      </c>
      <c r="AZ30" s="148">
        <v>457.81494433924018</v>
      </c>
      <c r="BA30" s="148">
        <v>524.08637687037174</v>
      </c>
      <c r="BB30" s="147">
        <v>469.62509290666299</v>
      </c>
      <c r="BC30" s="148">
        <v>0</v>
      </c>
      <c r="BD30" s="147">
        <v>7599.9541469129445</v>
      </c>
      <c r="BE30" s="148">
        <v>5352.7105035010081</v>
      </c>
      <c r="BF30" s="148">
        <v>723.86146013191808</v>
      </c>
      <c r="BG30" s="148">
        <v>961.12873866830876</v>
      </c>
      <c r="BH30" s="148">
        <v>262.0698812033425</v>
      </c>
      <c r="BI30" s="148">
        <v>300.18356340836749</v>
      </c>
      <c r="BJ30" s="147">
        <v>3587.5802391352181</v>
      </c>
      <c r="BK30" s="148">
        <v>136.93161884744336</v>
      </c>
      <c r="BL30" s="148">
        <v>2203.7353494995532</v>
      </c>
      <c r="BM30" s="148">
        <v>445.67062731225991</v>
      </c>
      <c r="BN30" s="148">
        <v>801.24264347596181</v>
      </c>
      <c r="BO30" s="147">
        <v>8852.675846539405</v>
      </c>
      <c r="BP30" s="147">
        <v>2422.8755103626854</v>
      </c>
      <c r="BQ30" s="147">
        <v>6113.0174267763632</v>
      </c>
      <c r="BR30" s="148">
        <v>4172.6464625224453</v>
      </c>
      <c r="BS30" s="148">
        <v>1940.3709642539175</v>
      </c>
      <c r="BT30" s="147">
        <v>2292.7976926244437</v>
      </c>
      <c r="BU30" s="148">
        <v>1210.9727823126109</v>
      </c>
      <c r="BV30" s="148">
        <v>1081.824910311833</v>
      </c>
      <c r="BW30" s="147">
        <v>1611.8666960549999</v>
      </c>
      <c r="BX30" s="148">
        <v>451.1159706453173</v>
      </c>
      <c r="BY30" s="148">
        <v>368.65118914735552</v>
      </c>
      <c r="BZ30" s="148">
        <v>792.09953626232709</v>
      </c>
      <c r="CA30" s="147">
        <v>298.2646758078622</v>
      </c>
      <c r="CB30" s="147">
        <v>0</v>
      </c>
      <c r="CC30" s="158">
        <v>71733.282804618779</v>
      </c>
      <c r="CD30" s="148">
        <v>12753.089329964489</v>
      </c>
      <c r="CE30" s="148">
        <v>8.9024400000000004E-2</v>
      </c>
      <c r="CF30" s="148">
        <v>58980.104450254294</v>
      </c>
      <c r="CG30" s="153">
        <v>-4060.3733807485551</v>
      </c>
      <c r="CH30" s="153">
        <v>31.657897128661716</v>
      </c>
      <c r="CI30" s="153">
        <v>42638.400000000001</v>
      </c>
      <c r="CJ30" s="149"/>
      <c r="CK30" s="151">
        <v>377066.86140165536</v>
      </c>
      <c r="CL30" s="144" t="str">
        <f>IF(ROUND(SUM(CK30),1)&gt;ROUND(SUM(Tableau_A!CK30),1),"Supply &lt; Use",IF(ROUND(SUM(CK30),1)&lt;ROUND(SUM(Tableau_A!CK30),1),"Supply &gt; Use",""))</f>
        <v/>
      </c>
    </row>
    <row r="31" spans="1:90" s="157" customFormat="1" ht="26.25" customHeight="1" x14ac:dyDescent="0.25">
      <c r="A31" s="293" t="s">
        <v>150</v>
      </c>
      <c r="B31" s="216" t="s">
        <v>115</v>
      </c>
      <c r="C31" s="146">
        <v>46824.777147344408</v>
      </c>
      <c r="D31" s="147">
        <v>220.95836580006019</v>
      </c>
      <c r="E31" s="148">
        <v>220.95836580006019</v>
      </c>
      <c r="F31" s="148">
        <v>0</v>
      </c>
      <c r="G31" s="148">
        <v>0</v>
      </c>
      <c r="H31" s="147">
        <v>0</v>
      </c>
      <c r="I31" s="147">
        <v>39537.993884998563</v>
      </c>
      <c r="J31" s="148">
        <v>2776.4146677016579</v>
      </c>
      <c r="K31" s="148">
        <v>36.609431776005486</v>
      </c>
      <c r="L31" s="148">
        <v>52.365567054183259</v>
      </c>
      <c r="M31" s="148">
        <v>2257.4564649664817</v>
      </c>
      <c r="N31" s="148">
        <v>1510.4909264504697</v>
      </c>
      <c r="O31" s="148">
        <v>6261.7409748178707</v>
      </c>
      <c r="P31" s="148">
        <v>24656.555922105839</v>
      </c>
      <c r="Q31" s="148">
        <v>621.74900791820664</v>
      </c>
      <c r="R31" s="148">
        <v>55.273581660731679</v>
      </c>
      <c r="S31" s="148">
        <v>0</v>
      </c>
      <c r="T31" s="148">
        <v>1253.7169999999999</v>
      </c>
      <c r="U31" s="148">
        <v>0.10441842441370255</v>
      </c>
      <c r="V31" s="148">
        <v>0</v>
      </c>
      <c r="W31" s="148">
        <v>0</v>
      </c>
      <c r="X31" s="148">
        <v>8.6944493694944891E-2</v>
      </c>
      <c r="Y31" s="148">
        <v>2.1811588112759281</v>
      </c>
      <c r="Z31" s="148">
        <v>4.2978360638637509</v>
      </c>
      <c r="AA31" s="148">
        <v>45.729328593085576</v>
      </c>
      <c r="AB31" s="148">
        <v>3.2206541607730861</v>
      </c>
      <c r="AC31" s="147">
        <v>4577.5715958000046</v>
      </c>
      <c r="AD31" s="147">
        <v>19.872533285652441</v>
      </c>
      <c r="AE31" s="148">
        <v>3.4040646182395302</v>
      </c>
      <c r="AF31" s="148">
        <v>16.46846866741291</v>
      </c>
      <c r="AG31" s="147">
        <v>886.5290243391895</v>
      </c>
      <c r="AH31" s="147">
        <v>408.38103491443462</v>
      </c>
      <c r="AI31" s="148">
        <v>52.311106964223711</v>
      </c>
      <c r="AJ31" s="148">
        <v>124.77231427513271</v>
      </c>
      <c r="AK31" s="148">
        <v>231.2976136750782</v>
      </c>
      <c r="AL31" s="147">
        <v>45.126988335862151</v>
      </c>
      <c r="AM31" s="148">
        <v>3.8102550755253206E-2</v>
      </c>
      <c r="AN31" s="148">
        <v>5.5440166896976407E-4</v>
      </c>
      <c r="AO31" s="148">
        <v>5.6327684885379256E-5</v>
      </c>
      <c r="AP31" s="148">
        <v>41.880462325473829</v>
      </c>
      <c r="AQ31" s="148">
        <v>3.2078127302792145</v>
      </c>
      <c r="AR31" s="147">
        <v>170.96182728878412</v>
      </c>
      <c r="AS31" s="147">
        <v>21.713697324152079</v>
      </c>
      <c r="AT31" s="148">
        <v>2.6554026169179452</v>
      </c>
      <c r="AU31" s="148">
        <v>5.0405522229520425</v>
      </c>
      <c r="AV31" s="148">
        <v>1.5044640086265835</v>
      </c>
      <c r="AW31" s="148">
        <v>12.513278475655509</v>
      </c>
      <c r="AX31" s="147">
        <v>29.616130379581495</v>
      </c>
      <c r="AY31" s="148">
        <v>15.976897282190693</v>
      </c>
      <c r="AZ31" s="148">
        <v>5.5428274548147876</v>
      </c>
      <c r="BA31" s="148">
        <v>8.0964056425760127</v>
      </c>
      <c r="BB31" s="147">
        <v>5.5390616104827961</v>
      </c>
      <c r="BC31" s="148">
        <v>0</v>
      </c>
      <c r="BD31" s="147">
        <v>123.1951142661197</v>
      </c>
      <c r="BE31" s="148">
        <v>90.563218965654158</v>
      </c>
      <c r="BF31" s="148">
        <v>12.685010955160875</v>
      </c>
      <c r="BG31" s="148">
        <v>10.964710439983239</v>
      </c>
      <c r="BH31" s="148">
        <v>3.993058172932876</v>
      </c>
      <c r="BI31" s="148">
        <v>4.9891157323885613</v>
      </c>
      <c r="BJ31" s="147">
        <v>57.664773318809701</v>
      </c>
      <c r="BK31" s="148">
        <v>2.7198377966060483</v>
      </c>
      <c r="BL31" s="148">
        <v>44.94731367882283</v>
      </c>
      <c r="BM31" s="148">
        <v>4.4161818826164909</v>
      </c>
      <c r="BN31" s="148">
        <v>5.5814399607643281</v>
      </c>
      <c r="BO31" s="147">
        <v>202.99772939450122</v>
      </c>
      <c r="BP31" s="147">
        <v>201.05939542761871</v>
      </c>
      <c r="BQ31" s="147">
        <v>238.98271975543196</v>
      </c>
      <c r="BR31" s="148">
        <v>139.02662969669291</v>
      </c>
      <c r="BS31" s="148">
        <v>99.956090058739036</v>
      </c>
      <c r="BT31" s="147">
        <v>23.973940493777071</v>
      </c>
      <c r="BU31" s="148">
        <v>11.502045208495725</v>
      </c>
      <c r="BV31" s="148">
        <v>12.471895285281345</v>
      </c>
      <c r="BW31" s="147">
        <v>44.137533512470071</v>
      </c>
      <c r="BX31" s="148">
        <v>5.410931940426301</v>
      </c>
      <c r="BY31" s="148">
        <v>10.363638527806522</v>
      </c>
      <c r="BZ31" s="148">
        <v>28.362963044237247</v>
      </c>
      <c r="CA31" s="147">
        <v>8.5017970989051896</v>
      </c>
      <c r="CB31" s="147">
        <v>0</v>
      </c>
      <c r="CC31" s="158">
        <v>2439.2567780440377</v>
      </c>
      <c r="CD31" s="160">
        <v>2197.3907780440377</v>
      </c>
      <c r="CE31" s="160">
        <v>0</v>
      </c>
      <c r="CF31" s="160">
        <v>241.86600000000001</v>
      </c>
      <c r="CG31" s="161">
        <v>0</v>
      </c>
      <c r="CH31" s="161">
        <v>3.0708265520761415</v>
      </c>
      <c r="CI31" s="161">
        <v>0</v>
      </c>
      <c r="CJ31" s="149"/>
      <c r="CK31" s="151">
        <v>49267.104751940518</v>
      </c>
      <c r="CL31" s="144" t="str">
        <f>IF(ROUND(SUM(CK31),1)&gt;ROUND(SUM(Tableau_A!CK31),1),"Supply &lt; Use",IF(ROUND(SUM(CK31),1)&lt;ROUND(SUM(Tableau_A!CK31),1),"Supply &gt; Use",""))</f>
        <v/>
      </c>
    </row>
    <row r="32" spans="1:90" s="157" customFormat="1" ht="26.25" customHeight="1" x14ac:dyDescent="0.25">
      <c r="A32" s="291" t="s">
        <v>151</v>
      </c>
      <c r="B32" s="212" t="s">
        <v>116</v>
      </c>
      <c r="C32" s="154">
        <v>48967.47836695076</v>
      </c>
      <c r="D32" s="154">
        <v>0</v>
      </c>
      <c r="E32" s="154">
        <v>0</v>
      </c>
      <c r="F32" s="154">
        <v>0</v>
      </c>
      <c r="G32" s="154">
        <v>0</v>
      </c>
      <c r="H32" s="154">
        <v>1027.4838078949469</v>
      </c>
      <c r="I32" s="154">
        <v>9596.5698859936638</v>
      </c>
      <c r="J32" s="154">
        <v>371.02799999999996</v>
      </c>
      <c r="K32" s="154">
        <v>0</v>
      </c>
      <c r="L32" s="154">
        <v>42.789119187585449</v>
      </c>
      <c r="M32" s="154">
        <v>578.58392648059908</v>
      </c>
      <c r="N32" s="154">
        <v>765.38607351940107</v>
      </c>
      <c r="O32" s="154">
        <v>1414.51755</v>
      </c>
      <c r="P32" s="154">
        <v>434.71672598432031</v>
      </c>
      <c r="Q32" s="154">
        <v>0.3124767936798899</v>
      </c>
      <c r="R32" s="154">
        <v>87.935324307527992</v>
      </c>
      <c r="S32" s="154">
        <v>5739.7795870892269</v>
      </c>
      <c r="T32" s="154">
        <v>72.894999999999996</v>
      </c>
      <c r="U32" s="154">
        <v>0.35389621799790527</v>
      </c>
      <c r="V32" s="154">
        <v>0.11806725338624287</v>
      </c>
      <c r="W32" s="154">
        <v>0.17410034476323313</v>
      </c>
      <c r="X32" s="154">
        <v>0.31864648628152176</v>
      </c>
      <c r="Y32" s="154">
        <v>0.30649809938217648</v>
      </c>
      <c r="Z32" s="154">
        <v>2.827294247070495E-2</v>
      </c>
      <c r="AA32" s="154">
        <v>87.207602631324534</v>
      </c>
      <c r="AB32" s="154">
        <v>0.11901865571821571</v>
      </c>
      <c r="AC32" s="154">
        <v>20133.2783265129</v>
      </c>
      <c r="AD32" s="154">
        <v>17433.850392675689</v>
      </c>
      <c r="AE32" s="154">
        <v>0</v>
      </c>
      <c r="AF32" s="154">
        <v>17433.850392675689</v>
      </c>
      <c r="AG32" s="154">
        <v>776.29595387356187</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293546.39596878435</v>
      </c>
      <c r="CH32" s="154">
        <v>-990.78892671061658</v>
      </c>
      <c r="CI32" s="154">
        <v>0</v>
      </c>
      <c r="CJ32" s="154">
        <v>2241621.5296039851</v>
      </c>
      <c r="CK32" s="154">
        <v>2583144.6150130099</v>
      </c>
      <c r="CL32" s="144" t="str">
        <f>IF(ROUND(SUM(CK32),1)&gt;ROUND(SUM(Tableau_A!CK32),1),"Supply &lt; Use",IF(ROUND(SUM(CK32),1)&lt;ROUND(SUM(Tableau_A!CK32),1),"Supply &gt; Use",""))</f>
        <v/>
      </c>
    </row>
    <row r="33" spans="1:90" s="157" customFormat="1" ht="26.25" customHeight="1" x14ac:dyDescent="0.25">
      <c r="A33" s="294" t="s">
        <v>152</v>
      </c>
      <c r="B33" s="217" t="s">
        <v>117</v>
      </c>
      <c r="C33" s="146">
        <v>15409.593736083552</v>
      </c>
      <c r="D33" s="147">
        <v>0</v>
      </c>
      <c r="E33" s="148">
        <v>0</v>
      </c>
      <c r="F33" s="148">
        <v>0</v>
      </c>
      <c r="G33" s="148">
        <v>0</v>
      </c>
      <c r="H33" s="147">
        <v>0</v>
      </c>
      <c r="I33" s="147">
        <v>379.68579999999997</v>
      </c>
      <c r="J33" s="148">
        <v>371.02799999999996</v>
      </c>
      <c r="K33" s="148">
        <v>0</v>
      </c>
      <c r="L33" s="148">
        <v>0</v>
      </c>
      <c r="M33" s="148">
        <v>0</v>
      </c>
      <c r="N33" s="148">
        <v>0</v>
      </c>
      <c r="O33" s="148">
        <v>0</v>
      </c>
      <c r="P33" s="148">
        <v>8.3453232063201099</v>
      </c>
      <c r="Q33" s="148">
        <v>0.3124767936798899</v>
      </c>
      <c r="R33" s="148">
        <v>0</v>
      </c>
      <c r="S33" s="148">
        <v>0</v>
      </c>
      <c r="T33" s="148">
        <v>0</v>
      </c>
      <c r="U33" s="148">
        <v>0</v>
      </c>
      <c r="V33" s="148">
        <v>0</v>
      </c>
      <c r="W33" s="148">
        <v>0</v>
      </c>
      <c r="X33" s="148">
        <v>0</v>
      </c>
      <c r="Y33" s="148">
        <v>0</v>
      </c>
      <c r="Z33" s="148">
        <v>0</v>
      </c>
      <c r="AA33" s="148">
        <v>0</v>
      </c>
      <c r="AB33" s="148">
        <v>0</v>
      </c>
      <c r="AC33" s="147">
        <v>9313.3059462078636</v>
      </c>
      <c r="AD33" s="147">
        <v>5716.6019898756904</v>
      </c>
      <c r="AE33" s="148">
        <v>0</v>
      </c>
      <c r="AF33" s="148">
        <v>5716.6019898756904</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-86.315406710642492</v>
      </c>
      <c r="CI33" s="151">
        <v>0</v>
      </c>
      <c r="CJ33" s="149"/>
      <c r="CK33" s="151">
        <v>15323.27832937291</v>
      </c>
      <c r="CL33" s="144" t="str">
        <f>IF(ROUND(SUM(CK33),1)&gt;ROUND(SUM(Tableau_A!CK33),1),"Supply &lt; Use",IF(ROUND(SUM(CK33),1)&lt;ROUND(SUM(Tableau_A!CK33),1),"Supply &gt; Use",""))</f>
        <v/>
      </c>
    </row>
    <row r="34" spans="1:90" s="157" customFormat="1" ht="26.25" customHeight="1" x14ac:dyDescent="0.25">
      <c r="A34" s="295" t="s">
        <v>153</v>
      </c>
      <c r="B34" s="213" t="s">
        <v>118</v>
      </c>
      <c r="C34" s="146">
        <v>33557.884630867207</v>
      </c>
      <c r="D34" s="147">
        <v>0</v>
      </c>
      <c r="E34" s="148">
        <v>0</v>
      </c>
      <c r="F34" s="148">
        <v>0</v>
      </c>
      <c r="G34" s="148">
        <v>0</v>
      </c>
      <c r="H34" s="147">
        <v>1027.4838078949469</v>
      </c>
      <c r="I34" s="147">
        <v>9216.8840859936645</v>
      </c>
      <c r="J34" s="148">
        <v>0</v>
      </c>
      <c r="K34" s="148">
        <v>0</v>
      </c>
      <c r="L34" s="148">
        <v>42.789119187585449</v>
      </c>
      <c r="M34" s="148">
        <v>578.58392648059908</v>
      </c>
      <c r="N34" s="148">
        <v>765.38607351940107</v>
      </c>
      <c r="O34" s="148">
        <v>1414.51755</v>
      </c>
      <c r="P34" s="148">
        <v>426.37140277800017</v>
      </c>
      <c r="Q34" s="148">
        <v>0</v>
      </c>
      <c r="R34" s="148">
        <v>87.935324307527992</v>
      </c>
      <c r="S34" s="148">
        <v>5739.7795870892269</v>
      </c>
      <c r="T34" s="148">
        <v>72.894999999999996</v>
      </c>
      <c r="U34" s="148">
        <v>0.35389621799790527</v>
      </c>
      <c r="V34" s="148">
        <v>0.11806725338624287</v>
      </c>
      <c r="W34" s="148">
        <v>0.17410034476323313</v>
      </c>
      <c r="X34" s="148">
        <v>0.31864648628152176</v>
      </c>
      <c r="Y34" s="148">
        <v>0.30649809938217648</v>
      </c>
      <c r="Z34" s="148">
        <v>2.827294247070495E-2</v>
      </c>
      <c r="AA34" s="148">
        <v>87.207602631324534</v>
      </c>
      <c r="AB34" s="148">
        <v>0.11901865571821571</v>
      </c>
      <c r="AC34" s="147">
        <v>10819.972380305036</v>
      </c>
      <c r="AD34" s="147">
        <v>11717.2484028</v>
      </c>
      <c r="AE34" s="148">
        <v>0</v>
      </c>
      <c r="AF34" s="148">
        <v>11717.2484028</v>
      </c>
      <c r="AG34" s="147">
        <v>776.29595387356187</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-904.47351999997409</v>
      </c>
      <c r="CI34" s="153">
        <v>0</v>
      </c>
      <c r="CJ34" s="149"/>
      <c r="CK34" s="151">
        <v>32653.411110867233</v>
      </c>
      <c r="CL34" s="144" t="str">
        <f>IF(ROUND(SUM(CK34),1)&gt;ROUND(SUM(Tableau_A!CK34),1),"Supply &lt; Use",IF(ROUND(SUM(CK34),1)&lt;ROUND(SUM(Tableau_A!CK34),1),"Supply &gt; Use",""))</f>
        <v/>
      </c>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2241621.5296039851</v>
      </c>
      <c r="CK35" s="151">
        <v>2241621.5296039851</v>
      </c>
      <c r="CL35" s="144" t="str">
        <f>IF(ROUND(SUM(CK35),1)&gt;ROUND(SUM(Tableau_A!CK35),1),"Supply &lt; Use",IF(ROUND(SUM(CK35),1)&lt;ROUND(SUM(Tableau_A!CK35),1),"Supply &gt; Use",""))</f>
        <v/>
      </c>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293546.39596878435</v>
      </c>
      <c r="CH36" s="170">
        <v>0</v>
      </c>
      <c r="CI36" s="149"/>
      <c r="CJ36" s="149"/>
      <c r="CK36" s="171">
        <v>293546.39596878435</v>
      </c>
      <c r="CL36" s="144" t="str">
        <f>IF(ROUND(SUM(CK36),1)&gt;ROUND(SUM(Tableau_A!CK36),1),"Supply &lt; Use",IF(ROUND(SUM(CK36),1)&lt;ROUND(SUM(Tableau_A!CK36),1),"Supply &gt; Use",""))</f>
        <v/>
      </c>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4017678.2075187312</v>
      </c>
      <c r="D38" s="177">
        <v>97651.74468523945</v>
      </c>
      <c r="E38" s="177">
        <v>41617.660654379681</v>
      </c>
      <c r="F38" s="177">
        <v>53444.537180545783</v>
      </c>
      <c r="G38" s="177">
        <v>2589.5468503139768</v>
      </c>
      <c r="H38" s="177">
        <v>10288.577320479273</v>
      </c>
      <c r="I38" s="177">
        <v>2543136.2884514672</v>
      </c>
      <c r="J38" s="177">
        <v>65589.38365078588</v>
      </c>
      <c r="K38" s="177">
        <v>9194.7268595174992</v>
      </c>
      <c r="L38" s="177">
        <v>3581.0058845057874</v>
      </c>
      <c r="M38" s="177">
        <v>21668.275435256575</v>
      </c>
      <c r="N38" s="177">
        <v>14554.551657304492</v>
      </c>
      <c r="O38" s="177">
        <v>1607438.0395272002</v>
      </c>
      <c r="P38" s="177">
        <v>499100.46458424529</v>
      </c>
      <c r="Q38" s="177">
        <v>7743.6701426555819</v>
      </c>
      <c r="R38" s="177">
        <v>5005.0514884670074</v>
      </c>
      <c r="S38" s="177">
        <v>70320.764256670896</v>
      </c>
      <c r="T38" s="177">
        <v>206130.08203076097</v>
      </c>
      <c r="U38" s="177">
        <v>7062.3457785141691</v>
      </c>
      <c r="V38" s="177">
        <v>1916.622554160469</v>
      </c>
      <c r="W38" s="177">
        <v>3098.4274264807091</v>
      </c>
      <c r="X38" s="177">
        <v>5501.038378864996</v>
      </c>
      <c r="Y38" s="177">
        <v>4634.0321552690029</v>
      </c>
      <c r="Z38" s="177">
        <v>903.31844120665596</v>
      </c>
      <c r="AA38" s="177">
        <v>6326.8618468718932</v>
      </c>
      <c r="AB38" s="177">
        <v>3367.6263527281708</v>
      </c>
      <c r="AC38" s="177">
        <v>834059.96421948751</v>
      </c>
      <c r="AD38" s="177">
        <v>31756.332891662096</v>
      </c>
      <c r="AE38" s="177">
        <v>1757.5474824228959</v>
      </c>
      <c r="AF38" s="177">
        <v>29998.785409239201</v>
      </c>
      <c r="AG38" s="177">
        <v>65000.956395430367</v>
      </c>
      <c r="AH38" s="177">
        <v>60653.799295703007</v>
      </c>
      <c r="AI38" s="177">
        <v>7605.5403949882975</v>
      </c>
      <c r="AJ38" s="177">
        <v>23207.358908593058</v>
      </c>
      <c r="AK38" s="177">
        <v>29840.899992121649</v>
      </c>
      <c r="AL38" s="177">
        <v>206567.79559746734</v>
      </c>
      <c r="AM38" s="177">
        <v>66491.736413865612</v>
      </c>
      <c r="AN38" s="177">
        <v>42879.090680949579</v>
      </c>
      <c r="AO38" s="177">
        <v>58624.912492358417</v>
      </c>
      <c r="AP38" s="177">
        <v>35180.989679282422</v>
      </c>
      <c r="AQ38" s="177">
        <v>3391.0663310113268</v>
      </c>
      <c r="AR38" s="177">
        <v>18707.927102332349</v>
      </c>
      <c r="AS38" s="177">
        <v>8948.8514823796377</v>
      </c>
      <c r="AT38" s="177">
        <v>2820.9984917130218</v>
      </c>
      <c r="AU38" s="177">
        <v>1590.5922188182658</v>
      </c>
      <c r="AV38" s="177">
        <v>1698.9197450101292</v>
      </c>
      <c r="AW38" s="177">
        <v>2838.3410268382208</v>
      </c>
      <c r="AX38" s="177">
        <v>7630.1768343352469</v>
      </c>
      <c r="AY38" s="177">
        <v>3332.1880092205506</v>
      </c>
      <c r="AZ38" s="177">
        <v>1467.5164903900827</v>
      </c>
      <c r="BA38" s="177">
        <v>2830.4723347246136</v>
      </c>
      <c r="BB38" s="177">
        <v>3179.5900754776862</v>
      </c>
      <c r="BC38" s="177">
        <v>0</v>
      </c>
      <c r="BD38" s="177">
        <v>26214.377150391749</v>
      </c>
      <c r="BE38" s="177">
        <v>16388.152782913588</v>
      </c>
      <c r="BF38" s="177">
        <v>4696.1171133665712</v>
      </c>
      <c r="BG38" s="177">
        <v>3058.0399177229087</v>
      </c>
      <c r="BH38" s="177">
        <v>1103.3133020310893</v>
      </c>
      <c r="BI38" s="177">
        <v>968.75403435759904</v>
      </c>
      <c r="BJ38" s="177">
        <v>18503.996159509086</v>
      </c>
      <c r="BK38" s="177">
        <v>4762.1332510730017</v>
      </c>
      <c r="BL38" s="177">
        <v>6197.5143604091227</v>
      </c>
      <c r="BM38" s="177">
        <v>817.97161584170453</v>
      </c>
      <c r="BN38" s="177">
        <v>6726.3769321852542</v>
      </c>
      <c r="BO38" s="177">
        <v>29659.22944531959</v>
      </c>
      <c r="BP38" s="177">
        <v>15026.976751682021</v>
      </c>
      <c r="BQ38" s="177">
        <v>24008.799157332185</v>
      </c>
      <c r="BR38" s="177">
        <v>15777.487658051985</v>
      </c>
      <c r="BS38" s="177">
        <v>8231.311499280202</v>
      </c>
      <c r="BT38" s="177">
        <v>6962.1999759257114</v>
      </c>
      <c r="BU38" s="177">
        <v>3564.8880741997391</v>
      </c>
      <c r="BV38" s="177">
        <v>3397.3119017259728</v>
      </c>
      <c r="BW38" s="177">
        <v>8713.3807455521692</v>
      </c>
      <c r="BX38" s="177">
        <v>2051.0376065806277</v>
      </c>
      <c r="BY38" s="177">
        <v>1887.9212607725676</v>
      </c>
      <c r="BZ38" s="177">
        <v>4774.4218781989739</v>
      </c>
      <c r="CA38" s="177">
        <v>1007.243781559099</v>
      </c>
      <c r="CB38" s="177">
        <v>0</v>
      </c>
      <c r="CC38" s="177">
        <v>540874.43857769447</v>
      </c>
      <c r="CD38" s="177">
        <v>298662.57087355381</v>
      </c>
      <c r="CE38" s="177">
        <v>123969.47110886745</v>
      </c>
      <c r="CF38" s="177">
        <v>118242.3965952733</v>
      </c>
      <c r="CG38" s="177">
        <v>280622.73087942996</v>
      </c>
      <c r="CH38" s="177">
        <v>201.72274920611289</v>
      </c>
      <c r="CI38" s="177">
        <v>1576180.8050179996</v>
      </c>
      <c r="CJ38" s="177">
        <v>2241621.5296039851</v>
      </c>
      <c r="CK38" s="177">
        <v>8657179.4343470484</v>
      </c>
      <c r="CL38" s="144" t="str">
        <f>IF(ROUND(SUM(CK38),1)&gt;ROUND(SUM(Tableau_A!CK38),1),"Supply &lt; Use",IF(ROUND(SUM(CK38),1)&lt;ROUND(SUM(Tableau_A!CK38),1),"Supply &gt; Use",""))</f>
        <v/>
      </c>
    </row>
    <row r="39" spans="1:90" s="141" customFormat="1" ht="18" customHeight="1" x14ac:dyDescent="0.25">
      <c r="A39" s="304"/>
      <c r="B39" s="178"/>
      <c r="C39" s="179" t="str">
        <f>IF(ROUND(SUM(C38),1)&gt;ROUND(SUM(Tableau_A!C38),1),"Supply &lt; Use",IF(ROUND(SUM(C38),1)&lt;ROUND(SUM(Tableau_A!C38),1),"Supply &gt; Use",""))</f>
        <v/>
      </c>
      <c r="D39" s="179" t="str">
        <f>IF(ROUND(SUM(D38),1)&gt;ROUND(SUM(Tableau_A!D38),1),"Supply &lt; Use",IF(ROUND(SUM(D38),1)&lt;ROUND(SUM(Tableau_A!D38),1),"Supply &gt; Use",""))</f>
        <v/>
      </c>
      <c r="E39" s="179" t="str">
        <f>IF(ROUND(SUM(E38),1)&gt;ROUND(SUM(Tableau_A!E38),1),"Supply &lt; Use",IF(ROUND(SUM(E38),1)&lt;ROUND(SUM(Tableau_A!E38),1),"Supply &gt; Use",""))</f>
        <v/>
      </c>
      <c r="F39" s="179" t="str">
        <f>IF(ROUND(SUM(F38),1)&gt;ROUND(SUM(Tableau_A!F38),1),"Supply &lt; Use",IF(ROUND(SUM(F38),1)&lt;ROUND(SUM(Tableau_A!F38),1),"Supply &gt; Use",""))</f>
        <v/>
      </c>
      <c r="G39" s="179" t="str">
        <f>IF(ROUND(SUM(G38),1)&gt;ROUND(SUM(Tableau_A!G38),1),"Supply &lt; Use",IF(ROUND(SUM(G38),1)&lt;ROUND(SUM(Tableau_A!G38),1),"Supply &gt; Use",""))</f>
        <v/>
      </c>
      <c r="H39" s="179" t="str">
        <f>IF(ROUND(SUM(H38),1)&gt;ROUND(SUM(Tableau_A!H38),1),"Supply &lt; Use",IF(ROUND(SUM(H38),1)&lt;ROUND(SUM(Tableau_A!H38),1),"Supply &gt; Use",""))</f>
        <v/>
      </c>
      <c r="I39" s="179" t="str">
        <f>IF(ROUND(SUM(I38),1)&gt;ROUND(SUM(Tableau_A!I38),1),"Supply &lt; Use",IF(ROUND(SUM(I38),1)&lt;ROUND(SUM(Tableau_A!I38),1),"Supply &gt; Use",""))</f>
        <v/>
      </c>
      <c r="J39" s="179" t="str">
        <f>IF(ROUND(SUM(J38),1)&gt;ROUND(SUM(Tableau_A!J38),1),"Supply &lt; Use",IF(ROUND(SUM(J38),1)&lt;ROUND(SUM(Tableau_A!J38),1),"Supply &gt; Use",""))</f>
        <v/>
      </c>
      <c r="K39" s="179" t="str">
        <f>IF(ROUND(SUM(K38),1)&gt;ROUND(SUM(Tableau_A!K38),1),"Supply &lt; Use",IF(ROUND(SUM(K38),1)&lt;ROUND(SUM(Tableau_A!K38),1),"Supply &gt; Use",""))</f>
        <v/>
      </c>
      <c r="L39" s="179" t="str">
        <f>IF(ROUND(SUM(L38),1)&gt;ROUND(SUM(Tableau_A!L38),1),"Supply &lt; Use",IF(ROUND(SUM(L38),1)&lt;ROUND(SUM(Tableau_A!L38),1),"Supply &gt; Use",""))</f>
        <v/>
      </c>
      <c r="M39" s="179" t="str">
        <f>IF(ROUND(SUM(M38),1)&gt;ROUND(SUM(Tableau_A!M38),1),"Supply &lt; Use",IF(ROUND(SUM(M38),1)&lt;ROUND(SUM(Tableau_A!M38),1),"Supply &gt; Use",""))</f>
        <v/>
      </c>
      <c r="N39" s="179" t="str">
        <f>IF(ROUND(SUM(N38),1)&gt;ROUND(SUM(Tableau_A!N38),1),"Supply &lt; Use",IF(ROUND(SUM(N38),1)&lt;ROUND(SUM(Tableau_A!N38),1),"Supply &gt; Use",""))</f>
        <v/>
      </c>
      <c r="O39" s="179" t="str">
        <f>IF(ROUND(SUM(O38),1)&gt;ROUND(SUM(Tableau_A!O38),1),"Supply &lt; Use",IF(ROUND(SUM(O38),1)&lt;ROUND(SUM(Tableau_A!O38),1),"Supply &gt; Use",""))</f>
        <v/>
      </c>
      <c r="P39" s="179" t="str">
        <f>IF(ROUND(SUM(P38),1)&gt;ROUND(SUM(Tableau_A!P38),1),"Supply &lt; Use",IF(ROUND(SUM(P38),1)&lt;ROUND(SUM(Tableau_A!P38),1),"Supply &gt; Use",""))</f>
        <v/>
      </c>
      <c r="Q39" s="179" t="str">
        <f>IF(ROUND(SUM(Q38),1)&gt;ROUND(SUM(Tableau_A!Q38),1),"Supply &lt; Use",IF(ROUND(SUM(Q38),1)&lt;ROUND(SUM(Tableau_A!Q38),1),"Supply &gt; Use",""))</f>
        <v/>
      </c>
      <c r="R39" s="179" t="str">
        <f>IF(ROUND(SUM(R38),1)&gt;ROUND(SUM(Tableau_A!R38),1),"Supply &lt; Use",IF(ROUND(SUM(R38),1)&lt;ROUND(SUM(Tableau_A!R38),1),"Supply &gt; Use",""))</f>
        <v/>
      </c>
      <c r="S39" s="179" t="str">
        <f>IF(ROUND(SUM(S38),1)&gt;ROUND(SUM(Tableau_A!S38),1),"Supply &lt; Use",IF(ROUND(SUM(S38),1)&lt;ROUND(SUM(Tableau_A!S38),1),"Supply &gt; Use",""))</f>
        <v/>
      </c>
      <c r="T39" s="179" t="str">
        <f>IF(ROUND(SUM(T38),1)&gt;ROUND(SUM(Tableau_A!T38),1),"Supply &lt; Use",IF(ROUND(SUM(T38),1)&lt;ROUND(SUM(Tableau_A!T38),1),"Supply &gt; Use",""))</f>
        <v/>
      </c>
      <c r="U39" s="179" t="str">
        <f>IF(ROUND(SUM(U38),1)&gt;ROUND(SUM(Tableau_A!U38),1),"Supply &lt; Use",IF(ROUND(SUM(U38),1)&lt;ROUND(SUM(Tableau_A!U38),1),"Supply &gt; Use",""))</f>
        <v/>
      </c>
      <c r="V39" s="179" t="str">
        <f>IF(ROUND(SUM(V38),1)&gt;ROUND(SUM(Tableau_A!V38),1),"Supply &lt; Use",IF(ROUND(SUM(V38),1)&lt;ROUND(SUM(Tableau_A!V38),1),"Supply &gt; Use",""))</f>
        <v/>
      </c>
      <c r="W39" s="179" t="str">
        <f>IF(ROUND(SUM(W38),1)&gt;ROUND(SUM(Tableau_A!W38),1),"Supply &lt; Use",IF(ROUND(SUM(W38),1)&lt;ROUND(SUM(Tableau_A!W38),1),"Supply &gt; Use",""))</f>
        <v/>
      </c>
      <c r="X39" s="179" t="str">
        <f>IF(ROUND(SUM(X38),1)&gt;ROUND(SUM(Tableau_A!X38),1),"Supply &lt; Use",IF(ROUND(SUM(X38),1)&lt;ROUND(SUM(Tableau_A!X38),1),"Supply &gt; Use",""))</f>
        <v/>
      </c>
      <c r="Y39" s="179" t="str">
        <f>IF(ROUND(SUM(Y38),1)&gt;ROUND(SUM(Tableau_A!Y38),1),"Supply &lt; Use",IF(ROUND(SUM(Y38),1)&lt;ROUND(SUM(Tableau_A!Y38),1),"Supply &gt; Use",""))</f>
        <v/>
      </c>
      <c r="Z39" s="179" t="str">
        <f>IF(ROUND(SUM(Z38),1)&gt;ROUND(SUM(Tableau_A!Z38),1),"Supply &lt; Use",IF(ROUND(SUM(Z38),1)&lt;ROUND(SUM(Tableau_A!Z38),1),"Supply &gt; Use",""))</f>
        <v/>
      </c>
      <c r="AA39" s="179" t="str">
        <f>IF(ROUND(SUM(AA38),1)&gt;ROUND(SUM(Tableau_A!AA38),1),"Supply &lt; Use",IF(ROUND(SUM(AA38),1)&lt;ROUND(SUM(Tableau_A!AA38),1),"Supply &gt; Use",""))</f>
        <v/>
      </c>
      <c r="AB39" s="179" t="str">
        <f>IF(ROUND(SUM(AB38),1)&gt;ROUND(SUM(Tableau_A!AB38),1),"Supply &lt; Use",IF(ROUND(SUM(AB38),1)&lt;ROUND(SUM(Tableau_A!AB38),1),"Supply &gt; Use",""))</f>
        <v/>
      </c>
      <c r="AC39" s="179" t="str">
        <f>IF(ROUND(SUM(AC38),1)&gt;ROUND(SUM(Tableau_A!AC38),1),"Supply &lt; Use",IF(ROUND(SUM(AC38),1)&lt;ROUND(SUM(Tableau_A!AC38),1),"Supply &gt; Use",""))</f>
        <v/>
      </c>
      <c r="AD39" s="179" t="str">
        <f>IF(ROUND(SUM(AD38),1)&gt;ROUND(SUM(Tableau_A!AD38),1),"Supply &lt; Use",IF(ROUND(SUM(AD38),1)&lt;ROUND(SUM(Tableau_A!AD38),1),"Supply &gt; Use",""))</f>
        <v/>
      </c>
      <c r="AE39" s="179" t="str">
        <f>IF(ROUND(SUM(AE38),1)&gt;ROUND(SUM(Tableau_A!AE38),1),"Supply &lt; Use",IF(ROUND(SUM(AE38),1)&lt;ROUND(SUM(Tableau_A!AE38),1),"Supply &gt; Use",""))</f>
        <v/>
      </c>
      <c r="AF39" s="179" t="str">
        <f>IF(ROUND(SUM(AF38),1)&gt;ROUND(SUM(Tableau_A!AF38),1),"Supply &lt; Use",IF(ROUND(SUM(AF38),1)&lt;ROUND(SUM(Tableau_A!AF38),1),"Supply &gt; Use",""))</f>
        <v/>
      </c>
      <c r="AG39" s="179" t="str">
        <f>IF(ROUND(SUM(AG38),1)&gt;ROUND(SUM(Tableau_A!AG38),1),"Supply &lt; Use",IF(ROUND(SUM(AG38),1)&lt;ROUND(SUM(Tableau_A!AG38),1),"Supply &gt; Use",""))</f>
        <v/>
      </c>
      <c r="AH39" s="179" t="str">
        <f>IF(ROUND(SUM(AH38),1)&gt;ROUND(SUM(Tableau_A!AH38),1),"Supply &lt; Use",IF(ROUND(SUM(AH38),1)&lt;ROUND(SUM(Tableau_A!AH38),1),"Supply &gt; Use",""))</f>
        <v/>
      </c>
      <c r="AI39" s="179" t="str">
        <f>IF(ROUND(SUM(AI38),1)&gt;ROUND(SUM(Tableau_A!AI38),1),"Supply &lt; Use",IF(ROUND(SUM(AI38),1)&lt;ROUND(SUM(Tableau_A!AI38),1),"Supply &gt; Use",""))</f>
        <v/>
      </c>
      <c r="AJ39" s="179" t="str">
        <f>IF(ROUND(SUM(AJ38),1)&gt;ROUND(SUM(Tableau_A!AJ38),1),"Supply &lt; Use",IF(ROUND(SUM(AJ38),1)&lt;ROUND(SUM(Tableau_A!AJ38),1),"Supply &gt; Use",""))</f>
        <v/>
      </c>
      <c r="AK39" s="179" t="str">
        <f>IF(ROUND(SUM(AK38),1)&gt;ROUND(SUM(Tableau_A!AK38),1),"Supply &lt; Use",IF(ROUND(SUM(AK38),1)&lt;ROUND(SUM(Tableau_A!AK38),1),"Supply &gt; Use",""))</f>
        <v/>
      </c>
      <c r="AL39" s="179" t="str">
        <f>IF(ROUND(SUM(AL38),1)&gt;ROUND(SUM(Tableau_A!AL38),1),"Supply &lt; Use",IF(ROUND(SUM(AL38),1)&lt;ROUND(SUM(Tableau_A!AL38),1),"Supply &gt; Use",""))</f>
        <v/>
      </c>
      <c r="AM39" s="179" t="str">
        <f>IF(ROUND(SUM(AM38),1)&gt;ROUND(SUM(Tableau_A!AM38),1),"Supply &lt; Use",IF(ROUND(SUM(AM38),1)&lt;ROUND(SUM(Tableau_A!AM38),1),"Supply &gt; Use",""))</f>
        <v/>
      </c>
      <c r="AN39" s="179" t="str">
        <f>IF(ROUND(SUM(AN38),1)&gt;ROUND(SUM(Tableau_A!AN38),1),"Supply &lt; Use",IF(ROUND(SUM(AN38),1)&lt;ROUND(SUM(Tableau_A!AN38),1),"Supply &gt; Use",""))</f>
        <v/>
      </c>
      <c r="AO39" s="179" t="str">
        <f>IF(ROUND(SUM(AO38),1)&gt;ROUND(SUM(Tableau_A!AO38),1),"Supply &lt; Use",IF(ROUND(SUM(AO38),1)&lt;ROUND(SUM(Tableau_A!AO38),1),"Supply &gt; Use",""))</f>
        <v/>
      </c>
      <c r="AP39" s="179" t="str">
        <f>IF(ROUND(SUM(AP38),1)&gt;ROUND(SUM(Tableau_A!AP38),1),"Supply &lt; Use",IF(ROUND(SUM(AP38),1)&lt;ROUND(SUM(Tableau_A!AP38),1),"Supply &gt; Use",""))</f>
        <v/>
      </c>
      <c r="AQ39" s="179" t="str">
        <f>IF(ROUND(SUM(AQ38),1)&gt;ROUND(SUM(Tableau_A!AQ38),1),"Supply &lt; Use",IF(ROUND(SUM(AQ38),1)&lt;ROUND(SUM(Tableau_A!AQ38),1),"Supply &gt; Use",""))</f>
        <v/>
      </c>
      <c r="AR39" s="179" t="str">
        <f>IF(ROUND(SUM(AR38),1)&gt;ROUND(SUM(Tableau_A!AR38),1),"Supply &lt; Use",IF(ROUND(SUM(AR38),1)&lt;ROUND(SUM(Tableau_A!AR38),1),"Supply &gt; Use",""))</f>
        <v/>
      </c>
      <c r="AS39" s="179" t="str">
        <f>IF(ROUND(SUM(AS38),1)&gt;ROUND(SUM(Tableau_A!AS38),1),"Supply &lt; Use",IF(ROUND(SUM(AS38),1)&lt;ROUND(SUM(Tableau_A!AS38),1),"Supply &gt; Use",""))</f>
        <v/>
      </c>
      <c r="AT39" s="179" t="str">
        <f>IF(ROUND(SUM(AT38),1)&gt;ROUND(SUM(Tableau_A!AT38),1),"Supply &lt; Use",IF(ROUND(SUM(AT38),1)&lt;ROUND(SUM(Tableau_A!AT38),1),"Supply &gt; Use",""))</f>
        <v/>
      </c>
      <c r="AU39" s="179" t="str">
        <f>IF(ROUND(SUM(AU38),1)&gt;ROUND(SUM(Tableau_A!AU38),1),"Supply &lt; Use",IF(ROUND(SUM(AU38),1)&lt;ROUND(SUM(Tableau_A!AU38),1),"Supply &gt; Use",""))</f>
        <v/>
      </c>
      <c r="AV39" s="179" t="str">
        <f>IF(ROUND(SUM(AV38),1)&gt;ROUND(SUM(Tableau_A!AV38),1),"Supply &lt; Use",IF(ROUND(SUM(AV38),1)&lt;ROUND(SUM(Tableau_A!AV38),1),"Supply &gt; Use",""))</f>
        <v/>
      </c>
      <c r="AW39" s="179" t="str">
        <f>IF(ROUND(SUM(AW38),1)&gt;ROUND(SUM(Tableau_A!AW38),1),"Supply &lt; Use",IF(ROUND(SUM(AW38),1)&lt;ROUND(SUM(Tableau_A!AW38),1),"Supply &gt; Use",""))</f>
        <v/>
      </c>
      <c r="AX39" s="179" t="str">
        <f>IF(ROUND(SUM(AX38),1)&gt;ROUND(SUM(Tableau_A!AX38),1),"Supply &lt; Use",IF(ROUND(SUM(AX38),1)&lt;ROUND(SUM(Tableau_A!AX38),1),"Supply &gt; Use",""))</f>
        <v/>
      </c>
      <c r="AY39" s="179" t="str">
        <f>IF(ROUND(SUM(AY38),1)&gt;ROUND(SUM(Tableau_A!AY38),1),"Supply &lt; Use",IF(ROUND(SUM(AY38),1)&lt;ROUND(SUM(Tableau_A!AY38),1),"Supply &gt; Use",""))</f>
        <v/>
      </c>
      <c r="AZ39" s="179" t="str">
        <f>IF(ROUND(SUM(AZ38),1)&gt;ROUND(SUM(Tableau_A!AZ38),1),"Supply &lt; Use",IF(ROUND(SUM(AZ38),1)&lt;ROUND(SUM(Tableau_A!AZ38),1),"Supply &gt; Use",""))</f>
        <v/>
      </c>
      <c r="BA39" s="179" t="str">
        <f>IF(ROUND(SUM(BA38),1)&gt;ROUND(SUM(Tableau_A!BA38),1),"Supply &lt; Use",IF(ROUND(SUM(BA38),1)&lt;ROUND(SUM(Tableau_A!BA38),1),"Supply &gt; Use",""))</f>
        <v/>
      </c>
      <c r="BB39" s="179" t="str">
        <f>IF(ROUND(SUM(BB38),1)&gt;ROUND(SUM(Tableau_A!BB38),1),"Supply &lt; Use",IF(ROUND(SUM(BB38),1)&lt;ROUND(SUM(Tableau_A!BB38),1),"Supply &gt; Use",""))</f>
        <v/>
      </c>
      <c r="BC39" s="179" t="str">
        <f>IF(ROUND(SUM(BC38),1)&gt;ROUND(SUM(Tableau_A!BC38),1),"Supply &lt; Use",IF(ROUND(SUM(BC38),1)&lt;ROUND(SUM(Tableau_A!BC38),1),"Supply &gt; Use",""))</f>
        <v/>
      </c>
      <c r="BD39" s="179" t="str">
        <f>IF(ROUND(SUM(BD38),1)&gt;ROUND(SUM(Tableau_A!BD38),1),"Supply &lt; Use",IF(ROUND(SUM(BD38),1)&lt;ROUND(SUM(Tableau_A!BD38),1),"Supply &gt; Use",""))</f>
        <v/>
      </c>
      <c r="BE39" s="179" t="str">
        <f>IF(ROUND(SUM(BE38),1)&gt;ROUND(SUM(Tableau_A!BE38),1),"Supply &lt; Use",IF(ROUND(SUM(BE38),1)&lt;ROUND(SUM(Tableau_A!BE38),1),"Supply &gt; Use",""))</f>
        <v/>
      </c>
      <c r="BF39" s="179" t="str">
        <f>IF(ROUND(SUM(BF38),1)&gt;ROUND(SUM(Tableau_A!BF38),1),"Supply &lt; Use",IF(ROUND(SUM(BF38),1)&lt;ROUND(SUM(Tableau_A!BF38),1),"Supply &gt; Use",""))</f>
        <v/>
      </c>
      <c r="BG39" s="179" t="str">
        <f>IF(ROUND(SUM(BG38),1)&gt;ROUND(SUM(Tableau_A!BG38),1),"Supply &lt; Use",IF(ROUND(SUM(BG38),1)&lt;ROUND(SUM(Tableau_A!BG38),1),"Supply &gt; Use",""))</f>
        <v/>
      </c>
      <c r="BH39" s="179" t="str">
        <f>IF(ROUND(SUM(BH38),1)&gt;ROUND(SUM(Tableau_A!BH38),1),"Supply &lt; Use",IF(ROUND(SUM(BH38),1)&lt;ROUND(SUM(Tableau_A!BH38),1),"Supply &gt; Use",""))</f>
        <v/>
      </c>
      <c r="BI39" s="179" t="str">
        <f>IF(ROUND(SUM(BI38),1)&gt;ROUND(SUM(Tableau_A!BI38),1),"Supply &lt; Use",IF(ROUND(SUM(BI38),1)&lt;ROUND(SUM(Tableau_A!BI38),1),"Supply &gt; Use",""))</f>
        <v/>
      </c>
      <c r="BJ39" s="179" t="str">
        <f>IF(ROUND(SUM(BJ38),1)&gt;ROUND(SUM(Tableau_A!BJ38),1),"Supply &lt; Use",IF(ROUND(SUM(BJ38),1)&lt;ROUND(SUM(Tableau_A!BJ38),1),"Supply &gt; Use",""))</f>
        <v/>
      </c>
      <c r="BK39" s="179" t="str">
        <f>IF(ROUND(SUM(BK38),1)&gt;ROUND(SUM(Tableau_A!BK38),1),"Supply &lt; Use",IF(ROUND(SUM(BK38),1)&lt;ROUND(SUM(Tableau_A!BK38),1),"Supply &gt; Use",""))</f>
        <v/>
      </c>
      <c r="BL39" s="179" t="str">
        <f>IF(ROUND(SUM(BL38),1)&gt;ROUND(SUM(Tableau_A!BL38),1),"Supply &lt; Use",IF(ROUND(SUM(BL38),1)&lt;ROUND(SUM(Tableau_A!BL38),1),"Supply &gt; Use",""))</f>
        <v/>
      </c>
      <c r="BM39" s="179" t="str">
        <f>IF(ROUND(SUM(BM38),1)&gt;ROUND(SUM(Tableau_A!BM38),1),"Supply &lt; Use",IF(ROUND(SUM(BM38),1)&lt;ROUND(SUM(Tableau_A!BM38),1),"Supply &gt; Use",""))</f>
        <v/>
      </c>
      <c r="BN39" s="179" t="str">
        <f>IF(ROUND(SUM(BN38),1)&gt;ROUND(SUM(Tableau_A!BN38),1),"Supply &lt; Use",IF(ROUND(SUM(BN38),1)&lt;ROUND(SUM(Tableau_A!BN38),1),"Supply &gt; Use",""))</f>
        <v/>
      </c>
      <c r="BO39" s="179" t="str">
        <f>IF(ROUND(SUM(BO38),1)&gt;ROUND(SUM(Tableau_A!BO38),1),"Supply &lt; Use",IF(ROUND(SUM(BO38),1)&lt;ROUND(SUM(Tableau_A!BO38),1),"Supply &gt; Use",""))</f>
        <v/>
      </c>
      <c r="BP39" s="179" t="str">
        <f>IF(ROUND(SUM(BP38),1)&gt;ROUND(SUM(Tableau_A!BP38),1),"Supply &lt; Use",IF(ROUND(SUM(BP38),1)&lt;ROUND(SUM(Tableau_A!BP38),1),"Supply &gt; Use",""))</f>
        <v/>
      </c>
      <c r="BQ39" s="179" t="str">
        <f>IF(ROUND(SUM(BQ38),1)&gt;ROUND(SUM(Tableau_A!BQ38),1),"Supply &lt; Use",IF(ROUND(SUM(BQ38),1)&lt;ROUND(SUM(Tableau_A!BQ38),1),"Supply &gt; Use",""))</f>
        <v/>
      </c>
      <c r="BR39" s="179" t="str">
        <f>IF(ROUND(SUM(BR38),1)&gt;ROUND(SUM(Tableau_A!BR38),1),"Supply &lt; Use",IF(ROUND(SUM(BR38),1)&lt;ROUND(SUM(Tableau_A!BR38),1),"Supply &gt; Use",""))</f>
        <v/>
      </c>
      <c r="BS39" s="179" t="str">
        <f>IF(ROUND(SUM(BS38),1)&gt;ROUND(SUM(Tableau_A!BS38),1),"Supply &lt; Use",IF(ROUND(SUM(BS38),1)&lt;ROUND(SUM(Tableau_A!BS38),1),"Supply &gt; Use",""))</f>
        <v/>
      </c>
      <c r="BT39" s="179" t="str">
        <f>IF(ROUND(SUM(BT38),1)&gt;ROUND(SUM(Tableau_A!BT38),1),"Supply &lt; Use",IF(ROUND(SUM(BT38),1)&lt;ROUND(SUM(Tableau_A!BT38),1),"Supply &gt; Use",""))</f>
        <v/>
      </c>
      <c r="BU39" s="179" t="str">
        <f>IF(ROUND(SUM(BU38),1)&gt;ROUND(SUM(Tableau_A!BU38),1),"Supply &lt; Use",IF(ROUND(SUM(BU38),1)&lt;ROUND(SUM(Tableau_A!BU38),1),"Supply &gt; Use",""))</f>
        <v/>
      </c>
      <c r="BV39" s="179" t="str">
        <f>IF(ROUND(SUM(BV38),1)&gt;ROUND(SUM(Tableau_A!BV38),1),"Supply &lt; Use",IF(ROUND(SUM(BV38),1)&lt;ROUND(SUM(Tableau_A!BV38),1),"Supply &gt; Use",""))</f>
        <v/>
      </c>
      <c r="BW39" s="179" t="str">
        <f>IF(ROUND(SUM(BW38),1)&gt;ROUND(SUM(Tableau_A!BW38),1),"Supply &lt; Use",IF(ROUND(SUM(BW38),1)&lt;ROUND(SUM(Tableau_A!BW38),1),"Supply &gt; Use",""))</f>
        <v/>
      </c>
      <c r="BX39" s="179" t="str">
        <f>IF(ROUND(SUM(BX38),1)&gt;ROUND(SUM(Tableau_A!BX38),1),"Supply &lt; Use",IF(ROUND(SUM(BX38),1)&lt;ROUND(SUM(Tableau_A!BX38),1),"Supply &gt; Use",""))</f>
        <v/>
      </c>
      <c r="BY39" s="179" t="str">
        <f>IF(ROUND(SUM(BY38),1)&gt;ROUND(SUM(Tableau_A!BY38),1),"Supply &lt; Use",IF(ROUND(SUM(BY38),1)&lt;ROUND(SUM(Tableau_A!BY38),1),"Supply &gt; Use",""))</f>
        <v/>
      </c>
      <c r="BZ39" s="179" t="str">
        <f>IF(ROUND(SUM(BZ38),1)&gt;ROUND(SUM(Tableau_A!BZ38),1),"Supply &lt; Use",IF(ROUND(SUM(BZ38),1)&lt;ROUND(SUM(Tableau_A!BZ38),1),"Supply &gt; Use",""))</f>
        <v/>
      </c>
      <c r="CA39" s="179" t="str">
        <f>IF(ROUND(SUM(CA38),1)&gt;ROUND(SUM(Tableau_A!CA38),1),"Supply &lt; Use",IF(ROUND(SUM(CA38),1)&lt;ROUND(SUM(Tableau_A!CA38),1),"Supply &gt; Use",""))</f>
        <v/>
      </c>
      <c r="CB39" s="179" t="str">
        <f>IF(ROUND(SUM(CB38),1)&gt;ROUND(SUM(Tableau_A!CB38),1),"Supply &lt; Use",IF(ROUND(SUM(CB38),1)&lt;ROUND(SUM(Tableau_A!CB38),1),"Supply &gt; Use",""))</f>
        <v/>
      </c>
      <c r="CC39" s="179" t="str">
        <f>IF(ROUND(SUM(CC38),1)&gt;ROUND(SUM(Tableau_A!CC38),1),"Supply &lt; Use",IF(ROUND(SUM(CC38),1)&lt;ROUND(SUM(Tableau_A!CC38),1),"Supply &gt; Use",""))</f>
        <v/>
      </c>
      <c r="CD39" s="179" t="str">
        <f>IF(ROUND(SUM(CD38),1)&gt;ROUND(SUM(Tableau_A!CD38),1),"Supply &lt; Use",IF(ROUND(SUM(CD38),1)&lt;ROUND(SUM(Tableau_A!CD38),1),"Supply &gt; Use",""))</f>
        <v/>
      </c>
      <c r="CE39" s="179" t="str">
        <f>IF(ROUND(SUM(CE38),1)&gt;ROUND(SUM(Tableau_A!CE38),1),"Supply &lt; Use",IF(ROUND(SUM(CE38),1)&lt;ROUND(SUM(Tableau_A!CE38),1),"Supply &gt; Use",""))</f>
        <v/>
      </c>
      <c r="CF39" s="179" t="str">
        <f>IF(ROUND(SUM(CF38),1)&gt;ROUND(SUM(Tableau_A!CF38),1),"Supply &lt; Use",IF(ROUND(SUM(CF38),1)&lt;ROUND(SUM(Tableau_A!CF38),1),"Supply &gt; Use",""))</f>
        <v/>
      </c>
      <c r="CG39" s="179"/>
      <c r="CH39" s="179"/>
      <c r="CI39" s="179"/>
      <c r="CJ39" s="179"/>
      <c r="CK39" s="179" t="str">
        <f>IF(ROUND(SUM(CK38),1)&gt;ROUND(SUM(Tableau_A!CK38),1),"Supply &lt; Use",IF(ROUND(SUM(CK38),1)&lt;ROUND(SUM(Tableau_A!CK38),1),"Supply &gt; Use",""))</f>
        <v/>
      </c>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11" priority="1" stopIfTrue="1" operator="containsText" text="Supply &lt; Use">
      <formula>NOT(ISERROR(SEARCH("Supply &lt; Use",C3)))</formula>
    </cfRule>
    <cfRule type="containsText" dxfId="10"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CAB83269-42AF-4547-98ED-57686648F52F}">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E683BA2B-4BBD-4126-9B81-98D52CD1BF78}">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D5F4E-A5DF-44C8-82E5-94821B129A19}">
  <sheetPr codeName="Sheet2">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74300.703897431187</v>
      </c>
      <c r="D3" s="326">
        <v>56892.042963449676</v>
      </c>
      <c r="E3" s="326">
        <v>7188.7100477568083</v>
      </c>
      <c r="F3" s="326">
        <v>49703.332915692867</v>
      </c>
      <c r="G3" s="326">
        <v>0</v>
      </c>
      <c r="H3" s="326">
        <v>0</v>
      </c>
      <c r="I3" s="326">
        <v>13010.49654859285</v>
      </c>
      <c r="J3" s="326">
        <v>0</v>
      </c>
      <c r="K3" s="326">
        <v>0</v>
      </c>
      <c r="L3" s="326">
        <v>0</v>
      </c>
      <c r="M3" s="326">
        <v>0</v>
      </c>
      <c r="N3" s="326">
        <v>0</v>
      </c>
      <c r="O3" s="326">
        <v>0</v>
      </c>
      <c r="P3" s="326">
        <v>13010.49654859285</v>
      </c>
      <c r="Q3" s="326">
        <v>0</v>
      </c>
      <c r="R3" s="326">
        <v>0</v>
      </c>
      <c r="S3" s="326">
        <v>0</v>
      </c>
      <c r="T3" s="326">
        <v>0</v>
      </c>
      <c r="U3" s="326">
        <v>0</v>
      </c>
      <c r="V3" s="326">
        <v>0</v>
      </c>
      <c r="W3" s="326">
        <v>0</v>
      </c>
      <c r="X3" s="326">
        <v>0</v>
      </c>
      <c r="Y3" s="326">
        <v>0</v>
      </c>
      <c r="Z3" s="326">
        <v>0</v>
      </c>
      <c r="AA3" s="326">
        <v>0</v>
      </c>
      <c r="AB3" s="326">
        <v>0</v>
      </c>
      <c r="AC3" s="326">
        <v>4398.1643853886571</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c r="CI3" s="327"/>
      <c r="CJ3" s="327"/>
      <c r="CK3" s="326">
        <v>74300.703897431187</v>
      </c>
      <c r="CL3" s="144"/>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0</v>
      </c>
      <c r="CL4" s="144"/>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c r="CL5" s="144"/>
    </row>
    <row r="6" spans="1:90" s="152" customFormat="1" ht="26.25" customHeight="1" x14ac:dyDescent="0.25">
      <c r="A6" s="293" t="s">
        <v>125</v>
      </c>
      <c r="B6" s="213" t="s">
        <v>90</v>
      </c>
      <c r="C6" s="146">
        <v>1135.9926287999999</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1135.9926287999999</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1135.9926287999999</v>
      </c>
      <c r="CL6" s="144"/>
    </row>
    <row r="7" spans="1:90" s="152" customFormat="1" ht="26.25" customHeight="1" x14ac:dyDescent="0.25">
      <c r="A7" s="293" t="s">
        <v>126</v>
      </c>
      <c r="B7" s="213" t="s">
        <v>91</v>
      </c>
      <c r="C7" s="146">
        <v>684.16726679999965</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684.16726679999965</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684.16726679999965</v>
      </c>
      <c r="CL7" s="144"/>
    </row>
    <row r="8" spans="1:90" s="152" customFormat="1" ht="26.25" customHeight="1" x14ac:dyDescent="0.25">
      <c r="A8" s="293" t="s">
        <v>127</v>
      </c>
      <c r="B8" s="213" t="s">
        <v>92</v>
      </c>
      <c r="C8" s="146">
        <v>2487.5614130340782</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2487.5614130340782</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2487.5614130340782</v>
      </c>
      <c r="CL8" s="144"/>
    </row>
    <row r="9" spans="1:90" s="152" customFormat="1" ht="26.25" customHeight="1" x14ac:dyDescent="0.25">
      <c r="A9" s="293" t="s">
        <v>128</v>
      </c>
      <c r="B9" s="213" t="s">
        <v>93</v>
      </c>
      <c r="C9" s="146">
        <v>69902.539512042524</v>
      </c>
      <c r="D9" s="147">
        <v>56892.042963449676</v>
      </c>
      <c r="E9" s="148">
        <v>7188.7100477568083</v>
      </c>
      <c r="F9" s="148">
        <v>49703.332915692867</v>
      </c>
      <c r="G9" s="148">
        <v>0</v>
      </c>
      <c r="H9" s="147">
        <v>0</v>
      </c>
      <c r="I9" s="147">
        <v>13010.49654859285</v>
      </c>
      <c r="J9" s="148">
        <v>0</v>
      </c>
      <c r="K9" s="148">
        <v>0</v>
      </c>
      <c r="L9" s="148">
        <v>0</v>
      </c>
      <c r="M9" s="148">
        <v>0</v>
      </c>
      <c r="N9" s="148">
        <v>0</v>
      </c>
      <c r="O9" s="148">
        <v>0</v>
      </c>
      <c r="P9" s="148">
        <v>13010.49654859285</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69902.539512042524</v>
      </c>
      <c r="CL9" s="144"/>
    </row>
    <row r="10" spans="1:90" s="152" customFormat="1" ht="26.25" customHeight="1" x14ac:dyDescent="0.25">
      <c r="A10" s="293" t="s">
        <v>129</v>
      </c>
      <c r="B10" s="214" t="s">
        <v>94</v>
      </c>
      <c r="C10" s="146">
        <v>90.44307675457874</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90.44307675457874</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90.44307675457874</v>
      </c>
      <c r="CL10" s="144"/>
    </row>
    <row r="11" spans="1:90" s="157" customFormat="1" ht="26.25" customHeight="1" x14ac:dyDescent="0.25">
      <c r="A11" s="291" t="s">
        <v>130</v>
      </c>
      <c r="B11" s="212" t="s">
        <v>95</v>
      </c>
      <c r="C11" s="154">
        <v>2379148.4469245295</v>
      </c>
      <c r="D11" s="155">
        <v>6149.2607465317087</v>
      </c>
      <c r="E11" s="155">
        <v>6149.2607465317087</v>
      </c>
      <c r="F11" s="155">
        <v>0</v>
      </c>
      <c r="G11" s="155">
        <v>0</v>
      </c>
      <c r="H11" s="155">
        <v>0</v>
      </c>
      <c r="I11" s="155">
        <v>1588702.988910221</v>
      </c>
      <c r="J11" s="155">
        <v>3011.5261827483073</v>
      </c>
      <c r="K11" s="155">
        <v>22.929724132903761</v>
      </c>
      <c r="L11" s="155">
        <v>1413.2487620619856</v>
      </c>
      <c r="M11" s="155">
        <v>1732.2929869948925</v>
      </c>
      <c r="N11" s="155">
        <v>1870.8928478293419</v>
      </c>
      <c r="O11" s="155">
        <v>1518703.4026965711</v>
      </c>
      <c r="P11" s="155">
        <v>4544.3007227834314</v>
      </c>
      <c r="Q11" s="155">
        <v>36.567862745880085</v>
      </c>
      <c r="R11" s="155">
        <v>1493.6491011344544</v>
      </c>
      <c r="S11" s="155">
        <v>50.136250623084621</v>
      </c>
      <c r="T11" s="155">
        <v>54587.657042926985</v>
      </c>
      <c r="U11" s="155">
        <v>0</v>
      </c>
      <c r="V11" s="155">
        <v>0</v>
      </c>
      <c r="W11" s="155">
        <v>0</v>
      </c>
      <c r="X11" s="155">
        <v>0</v>
      </c>
      <c r="Y11" s="155">
        <v>0</v>
      </c>
      <c r="Z11" s="155">
        <v>0</v>
      </c>
      <c r="AA11" s="155">
        <v>1236.3847296685456</v>
      </c>
      <c r="AB11" s="155">
        <v>0</v>
      </c>
      <c r="AC11" s="155">
        <v>781832.76465297688</v>
      </c>
      <c r="AD11" s="155">
        <v>2148.0368343745281</v>
      </c>
      <c r="AE11" s="155">
        <v>0.634047994618539</v>
      </c>
      <c r="AF11" s="155">
        <v>2147.4027863799092</v>
      </c>
      <c r="AG11" s="155">
        <v>34.820987543039081</v>
      </c>
      <c r="AH11" s="155">
        <v>18.836575475115168</v>
      </c>
      <c r="AI11" s="155">
        <v>0</v>
      </c>
      <c r="AJ11" s="155">
        <v>18.836575475115168</v>
      </c>
      <c r="AK11" s="155">
        <v>0</v>
      </c>
      <c r="AL11" s="155">
        <v>0</v>
      </c>
      <c r="AM11" s="155">
        <v>0</v>
      </c>
      <c r="AN11" s="155">
        <v>0</v>
      </c>
      <c r="AO11" s="155">
        <v>0</v>
      </c>
      <c r="AP11" s="155">
        <v>0</v>
      </c>
      <c r="AQ11" s="155">
        <v>0</v>
      </c>
      <c r="AR11" s="155">
        <v>2.694457550469247</v>
      </c>
      <c r="AS11" s="155">
        <v>0.81677603946215571</v>
      </c>
      <c r="AT11" s="155">
        <v>0</v>
      </c>
      <c r="AU11" s="155">
        <v>0.81677603946215571</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154.9473492715893</v>
      </c>
      <c r="BP11" s="155">
        <v>4.3301336365636498</v>
      </c>
      <c r="BQ11" s="155">
        <v>87.520086561917907</v>
      </c>
      <c r="BR11" s="155">
        <v>87.520086561917907</v>
      </c>
      <c r="BS11" s="155">
        <v>0</v>
      </c>
      <c r="BT11" s="155">
        <v>3.4562872984071493</v>
      </c>
      <c r="BU11" s="155">
        <v>1.6071329489439701</v>
      </c>
      <c r="BV11" s="155">
        <v>1.8491543494631795</v>
      </c>
      <c r="BW11" s="155">
        <v>6.2914082982408308</v>
      </c>
      <c r="BX11" s="155">
        <v>0.99626100734957246</v>
      </c>
      <c r="BY11" s="155">
        <v>0</v>
      </c>
      <c r="BZ11" s="155">
        <v>5.2951472908912587</v>
      </c>
      <c r="CA11" s="155">
        <v>1.6817187504300577</v>
      </c>
      <c r="CB11" s="155">
        <v>0</v>
      </c>
      <c r="CC11" s="155"/>
      <c r="CD11" s="155"/>
      <c r="CE11" s="155"/>
      <c r="CF11" s="155"/>
      <c r="CG11" s="155"/>
      <c r="CH11" s="155"/>
      <c r="CI11" s="155"/>
      <c r="CJ11" s="156"/>
      <c r="CK11" s="154">
        <v>2379148.4469245295</v>
      </c>
      <c r="CL11" s="144"/>
    </row>
    <row r="12" spans="1:90" s="157" customFormat="1" ht="26.25" customHeight="1" x14ac:dyDescent="0.25">
      <c r="A12" s="292" t="s">
        <v>131</v>
      </c>
      <c r="B12" s="215" t="s">
        <v>96</v>
      </c>
      <c r="C12" s="146">
        <v>113085.85835680277</v>
      </c>
      <c r="D12" s="147">
        <v>0</v>
      </c>
      <c r="E12" s="148">
        <v>0</v>
      </c>
      <c r="F12" s="148">
        <v>0</v>
      </c>
      <c r="G12" s="148">
        <v>0</v>
      </c>
      <c r="H12" s="147">
        <v>0</v>
      </c>
      <c r="I12" s="147">
        <v>74553.67888502276</v>
      </c>
      <c r="J12" s="148">
        <v>260.95173348085029</v>
      </c>
      <c r="K12" s="148">
        <v>0</v>
      </c>
      <c r="L12" s="148">
        <v>0</v>
      </c>
      <c r="M12" s="148">
        <v>87.609939066736388</v>
      </c>
      <c r="N12" s="148">
        <v>116.35044205693357</v>
      </c>
      <c r="O12" s="148">
        <v>25873.532999999999</v>
      </c>
      <c r="P12" s="148">
        <v>0</v>
      </c>
      <c r="Q12" s="148">
        <v>0</v>
      </c>
      <c r="R12" s="148">
        <v>0</v>
      </c>
      <c r="S12" s="148">
        <v>0</v>
      </c>
      <c r="T12" s="148">
        <v>48215.233770418236</v>
      </c>
      <c r="U12" s="148">
        <v>0</v>
      </c>
      <c r="V12" s="148">
        <v>0</v>
      </c>
      <c r="W12" s="148">
        <v>0</v>
      </c>
      <c r="X12" s="148">
        <v>0</v>
      </c>
      <c r="Y12" s="148">
        <v>0</v>
      </c>
      <c r="Z12" s="148">
        <v>0</v>
      </c>
      <c r="AA12" s="148">
        <v>0</v>
      </c>
      <c r="AB12" s="148">
        <v>0</v>
      </c>
      <c r="AC12" s="147">
        <v>38532.179471780008</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113085.85835680277</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0</v>
      </c>
      <c r="CL13" s="144"/>
    </row>
    <row r="14" spans="1:90" s="157" customFormat="1" ht="26.25" customHeight="1" x14ac:dyDescent="0.25">
      <c r="A14" s="293" t="s">
        <v>133</v>
      </c>
      <c r="B14" s="216" t="s">
        <v>98</v>
      </c>
      <c r="C14" s="146">
        <v>15838.059027549238</v>
      </c>
      <c r="D14" s="147">
        <v>0</v>
      </c>
      <c r="E14" s="148">
        <v>0</v>
      </c>
      <c r="F14" s="148">
        <v>0</v>
      </c>
      <c r="G14" s="148">
        <v>0</v>
      </c>
      <c r="H14" s="147">
        <v>0</v>
      </c>
      <c r="I14" s="147">
        <v>1899.9388925492367</v>
      </c>
      <c r="J14" s="148">
        <v>0</v>
      </c>
      <c r="K14" s="148">
        <v>0</v>
      </c>
      <c r="L14" s="148">
        <v>0</v>
      </c>
      <c r="M14" s="148">
        <v>0</v>
      </c>
      <c r="N14" s="148">
        <v>0</v>
      </c>
      <c r="O14" s="148">
        <v>9.9999999965803008E-4</v>
      </c>
      <c r="P14" s="148">
        <v>0</v>
      </c>
      <c r="Q14" s="148">
        <v>0</v>
      </c>
      <c r="R14" s="148">
        <v>0</v>
      </c>
      <c r="S14" s="148">
        <v>0</v>
      </c>
      <c r="T14" s="148">
        <v>1899.9378925492369</v>
      </c>
      <c r="U14" s="148">
        <v>0</v>
      </c>
      <c r="V14" s="148">
        <v>0</v>
      </c>
      <c r="W14" s="148">
        <v>0</v>
      </c>
      <c r="X14" s="148">
        <v>0</v>
      </c>
      <c r="Y14" s="148">
        <v>0</v>
      </c>
      <c r="Z14" s="148">
        <v>0</v>
      </c>
      <c r="AA14" s="148">
        <v>0</v>
      </c>
      <c r="AB14" s="148">
        <v>0</v>
      </c>
      <c r="AC14" s="147">
        <v>13938.120135000001</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15838.059027549238</v>
      </c>
      <c r="CL14" s="144"/>
    </row>
    <row r="15" spans="1:90" s="157" customFormat="1" ht="26.25" customHeight="1" x14ac:dyDescent="0.25">
      <c r="A15" s="293" t="s">
        <v>134</v>
      </c>
      <c r="B15" s="216" t="s">
        <v>99</v>
      </c>
      <c r="C15" s="146">
        <v>3978.3620000000001</v>
      </c>
      <c r="D15" s="147">
        <v>0</v>
      </c>
      <c r="E15" s="148">
        <v>0</v>
      </c>
      <c r="F15" s="148">
        <v>0</v>
      </c>
      <c r="G15" s="148">
        <v>0</v>
      </c>
      <c r="H15" s="147">
        <v>0</v>
      </c>
      <c r="I15" s="147">
        <v>3978.3620000000001</v>
      </c>
      <c r="J15" s="148">
        <v>0</v>
      </c>
      <c r="K15" s="148">
        <v>0</v>
      </c>
      <c r="L15" s="148">
        <v>0</v>
      </c>
      <c r="M15" s="148">
        <v>0</v>
      </c>
      <c r="N15" s="148">
        <v>0</v>
      </c>
      <c r="O15" s="148">
        <v>0</v>
      </c>
      <c r="P15" s="148">
        <v>0</v>
      </c>
      <c r="Q15" s="148">
        <v>0</v>
      </c>
      <c r="R15" s="148">
        <v>0</v>
      </c>
      <c r="S15" s="148">
        <v>0</v>
      </c>
      <c r="T15" s="148">
        <v>3978.3620000000001</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3978.3620000000001</v>
      </c>
      <c r="CL15" s="144"/>
    </row>
    <row r="16" spans="1:90" s="157" customFormat="1" ht="26.25" customHeight="1" x14ac:dyDescent="0.25">
      <c r="A16" s="293" t="s">
        <v>135</v>
      </c>
      <c r="B16" s="216" t="s">
        <v>100</v>
      </c>
      <c r="C16" s="146">
        <v>1492826.423628768</v>
      </c>
      <c r="D16" s="147">
        <v>0</v>
      </c>
      <c r="E16" s="148">
        <v>0</v>
      </c>
      <c r="F16" s="148">
        <v>0</v>
      </c>
      <c r="G16" s="148">
        <v>0</v>
      </c>
      <c r="H16" s="147">
        <v>0</v>
      </c>
      <c r="I16" s="147">
        <v>1492826.423628768</v>
      </c>
      <c r="J16" s="148">
        <v>0</v>
      </c>
      <c r="K16" s="148">
        <v>0</v>
      </c>
      <c r="L16" s="148">
        <v>0</v>
      </c>
      <c r="M16" s="148">
        <v>0</v>
      </c>
      <c r="N16" s="148">
        <v>0</v>
      </c>
      <c r="O16" s="148">
        <v>1492826.423628768</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1492826.423628768</v>
      </c>
      <c r="CL16" s="144"/>
    </row>
    <row r="17" spans="1:90" s="157" customFormat="1" ht="26.25" customHeight="1" x14ac:dyDescent="0.25">
      <c r="A17" s="293" t="s">
        <v>136</v>
      </c>
      <c r="B17" s="216" t="s">
        <v>101</v>
      </c>
      <c r="C17" s="146">
        <v>222754.28899921052</v>
      </c>
      <c r="D17" s="147">
        <v>4968.8094423123293</v>
      </c>
      <c r="E17" s="148">
        <v>4968.8094423123293</v>
      </c>
      <c r="F17" s="148">
        <v>0</v>
      </c>
      <c r="G17" s="148">
        <v>0</v>
      </c>
      <c r="H17" s="147">
        <v>0</v>
      </c>
      <c r="I17" s="147">
        <v>6843.866829243424</v>
      </c>
      <c r="J17" s="148">
        <v>2165.2978503848994</v>
      </c>
      <c r="K17" s="148">
        <v>22.929724132903761</v>
      </c>
      <c r="L17" s="148">
        <v>10.841246287474176</v>
      </c>
      <c r="M17" s="148">
        <v>27.893152104292056</v>
      </c>
      <c r="N17" s="148">
        <v>37.043520544210367</v>
      </c>
      <c r="O17" s="148">
        <v>2.177850495340021E-2</v>
      </c>
      <c r="P17" s="148">
        <v>4019.5040492769945</v>
      </c>
      <c r="Q17" s="148">
        <v>36.567862745880085</v>
      </c>
      <c r="R17" s="148">
        <v>13.361753828933715</v>
      </c>
      <c r="S17" s="148">
        <v>50.02996314508826</v>
      </c>
      <c r="T17" s="148">
        <v>448.67294500248386</v>
      </c>
      <c r="U17" s="148">
        <v>0</v>
      </c>
      <c r="V17" s="148">
        <v>0</v>
      </c>
      <c r="W17" s="148">
        <v>0</v>
      </c>
      <c r="X17" s="148">
        <v>0</v>
      </c>
      <c r="Y17" s="148">
        <v>0</v>
      </c>
      <c r="Z17" s="148">
        <v>0</v>
      </c>
      <c r="AA17" s="148">
        <v>11.702983285311648</v>
      </c>
      <c r="AB17" s="148">
        <v>0</v>
      </c>
      <c r="AC17" s="147">
        <v>210464.39902072502</v>
      </c>
      <c r="AD17" s="147">
        <v>317.3983797200047</v>
      </c>
      <c r="AE17" s="148">
        <v>0</v>
      </c>
      <c r="AF17" s="148">
        <v>317.3983797200047</v>
      </c>
      <c r="AG17" s="147">
        <v>34.820987543039081</v>
      </c>
      <c r="AH17" s="147">
        <v>18.836575475115168</v>
      </c>
      <c r="AI17" s="148">
        <v>0</v>
      </c>
      <c r="AJ17" s="148">
        <v>18.836575475115168</v>
      </c>
      <c r="AK17" s="148">
        <v>0</v>
      </c>
      <c r="AL17" s="147">
        <v>0</v>
      </c>
      <c r="AM17" s="148">
        <v>0</v>
      </c>
      <c r="AN17" s="148">
        <v>0</v>
      </c>
      <c r="AO17" s="148">
        <v>0</v>
      </c>
      <c r="AP17" s="148">
        <v>0</v>
      </c>
      <c r="AQ17" s="148">
        <v>0</v>
      </c>
      <c r="AR17" s="147">
        <v>2.694457550469247</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11.613086442670319</v>
      </c>
      <c r="BP17" s="147">
        <v>4.3301336365636498</v>
      </c>
      <c r="BQ17" s="147">
        <v>87.520086561917907</v>
      </c>
      <c r="BR17" s="148">
        <v>87.520086561917907</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222754.28899921052</v>
      </c>
      <c r="CL17" s="144"/>
    </row>
    <row r="18" spans="1:90" s="157" customFormat="1" ht="26.25" customHeight="1" x14ac:dyDescent="0.25">
      <c r="A18" s="293" t="s">
        <v>137</v>
      </c>
      <c r="B18" s="216" t="s">
        <v>102</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c r="CL18" s="144"/>
    </row>
    <row r="19" spans="1:90" s="157" customFormat="1" ht="26.25" customHeight="1" x14ac:dyDescent="0.25">
      <c r="A19" s="293" t="s">
        <v>138</v>
      </c>
      <c r="B19" s="216" t="s">
        <v>103</v>
      </c>
      <c r="C19" s="146">
        <v>139.03771019999999</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139.03771019999999</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139.03771019999999</v>
      </c>
      <c r="CL19" s="144"/>
    </row>
    <row r="20" spans="1:90" s="157" customFormat="1" ht="26.25" customHeight="1" x14ac:dyDescent="0.25">
      <c r="A20" s="293" t="s">
        <v>139</v>
      </c>
      <c r="B20" s="216" t="s">
        <v>104</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c r="CL20" s="144"/>
    </row>
    <row r="21" spans="1:90" s="157" customFormat="1" ht="26.25" customHeight="1" x14ac:dyDescent="0.25">
      <c r="A21" s="293" t="s">
        <v>140</v>
      </c>
      <c r="B21" s="216" t="s">
        <v>105</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c r="CL21" s="144"/>
    </row>
    <row r="22" spans="1:90" s="157" customFormat="1" ht="26.25" customHeight="1" x14ac:dyDescent="0.25">
      <c r="A22" s="293" t="s">
        <v>141</v>
      </c>
      <c r="B22" s="216" t="s">
        <v>106</v>
      </c>
      <c r="C22" s="146">
        <v>510.07392478513577</v>
      </c>
      <c r="D22" s="147">
        <v>5.472317138419629</v>
      </c>
      <c r="E22" s="148">
        <v>5.472317138419629</v>
      </c>
      <c r="F22" s="148">
        <v>0</v>
      </c>
      <c r="G22" s="148">
        <v>0</v>
      </c>
      <c r="H22" s="147">
        <v>0</v>
      </c>
      <c r="I22" s="147">
        <v>14.746543829138828</v>
      </c>
      <c r="J22" s="148">
        <v>0.57752151408594998</v>
      </c>
      <c r="K22" s="148">
        <v>0</v>
      </c>
      <c r="L22" s="148">
        <v>2.258050371625802</v>
      </c>
      <c r="M22" s="148">
        <v>7.2283209575325649E-2</v>
      </c>
      <c r="N22" s="148">
        <v>6.1331208124518727E-2</v>
      </c>
      <c r="O22" s="148">
        <v>5.5119211675161966E-3</v>
      </c>
      <c r="P22" s="148">
        <v>0</v>
      </c>
      <c r="Q22" s="148">
        <v>0</v>
      </c>
      <c r="R22" s="148">
        <v>2.3834465781867951</v>
      </c>
      <c r="S22" s="148">
        <v>0.10628747799635911</v>
      </c>
      <c r="T22" s="148">
        <v>7.3102217506976421</v>
      </c>
      <c r="U22" s="148">
        <v>0</v>
      </c>
      <c r="V22" s="148">
        <v>0</v>
      </c>
      <c r="W22" s="148">
        <v>0</v>
      </c>
      <c r="X22" s="148">
        <v>0</v>
      </c>
      <c r="Y22" s="148">
        <v>0</v>
      </c>
      <c r="Z22" s="148">
        <v>0</v>
      </c>
      <c r="AA22" s="148">
        <v>1.9718897976789194</v>
      </c>
      <c r="AB22" s="148">
        <v>0</v>
      </c>
      <c r="AC22" s="147">
        <v>412.85218992</v>
      </c>
      <c r="AD22" s="147">
        <v>64.756683511037153</v>
      </c>
      <c r="AE22" s="148">
        <v>0.634047994618539</v>
      </c>
      <c r="AF22" s="148">
        <v>64.122635516418612</v>
      </c>
      <c r="AG22" s="147">
        <v>0</v>
      </c>
      <c r="AH22" s="147">
        <v>0</v>
      </c>
      <c r="AI22" s="148">
        <v>0</v>
      </c>
      <c r="AJ22" s="148">
        <v>0</v>
      </c>
      <c r="AK22" s="148">
        <v>0</v>
      </c>
      <c r="AL22" s="147">
        <v>0</v>
      </c>
      <c r="AM22" s="148">
        <v>0</v>
      </c>
      <c r="AN22" s="148">
        <v>0</v>
      </c>
      <c r="AO22" s="148">
        <v>0</v>
      </c>
      <c r="AP22" s="148">
        <v>0</v>
      </c>
      <c r="AQ22" s="148">
        <v>0</v>
      </c>
      <c r="AR22" s="147">
        <v>0</v>
      </c>
      <c r="AS22" s="147">
        <v>0.81677603946215571</v>
      </c>
      <c r="AT22" s="148">
        <v>0</v>
      </c>
      <c r="AU22" s="148">
        <v>0.81677603946215571</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3.4562872984071493</v>
      </c>
      <c r="BU22" s="148">
        <v>1.6071329489439701</v>
      </c>
      <c r="BV22" s="148">
        <v>1.8491543494631795</v>
      </c>
      <c r="BW22" s="147">
        <v>6.2914082982408308</v>
      </c>
      <c r="BX22" s="148">
        <v>0.99626100734957246</v>
      </c>
      <c r="BY22" s="148">
        <v>0</v>
      </c>
      <c r="BZ22" s="148">
        <v>5.2951472908912587</v>
      </c>
      <c r="CA22" s="147">
        <v>1.6817187504300577</v>
      </c>
      <c r="CB22" s="147">
        <v>0</v>
      </c>
      <c r="CC22" s="158"/>
      <c r="CD22" s="148"/>
      <c r="CE22" s="148"/>
      <c r="CF22" s="148"/>
      <c r="CG22" s="153"/>
      <c r="CH22" s="153"/>
      <c r="CI22" s="153"/>
      <c r="CJ22" s="149"/>
      <c r="CK22" s="151">
        <v>510.07392478513577</v>
      </c>
      <c r="CL22" s="144"/>
    </row>
    <row r="23" spans="1:90" s="157" customFormat="1" ht="26.25" customHeight="1" x14ac:dyDescent="0.25">
      <c r="A23" s="293" t="s">
        <v>142</v>
      </c>
      <c r="B23" s="216" t="s">
        <v>107</v>
      </c>
      <c r="C23" s="146">
        <v>1090.693287920875</v>
      </c>
      <c r="D23" s="147">
        <v>0</v>
      </c>
      <c r="E23" s="148">
        <v>0</v>
      </c>
      <c r="F23" s="148">
        <v>0</v>
      </c>
      <c r="G23" s="148">
        <v>0</v>
      </c>
      <c r="H23" s="147">
        <v>0</v>
      </c>
      <c r="I23" s="147">
        <v>165.14169292087504</v>
      </c>
      <c r="J23" s="148">
        <v>0</v>
      </c>
      <c r="K23" s="148">
        <v>0</v>
      </c>
      <c r="L23" s="148">
        <v>0</v>
      </c>
      <c r="M23" s="148">
        <v>68.705718534098139</v>
      </c>
      <c r="N23" s="148">
        <v>58.295761180446902</v>
      </c>
      <c r="O23" s="148">
        <v>0</v>
      </c>
      <c r="P23" s="148">
        <v>0</v>
      </c>
      <c r="Q23" s="148">
        <v>0</v>
      </c>
      <c r="R23" s="148">
        <v>0</v>
      </c>
      <c r="S23" s="148">
        <v>0</v>
      </c>
      <c r="T23" s="148">
        <v>38.140213206329996</v>
      </c>
      <c r="U23" s="148">
        <v>0</v>
      </c>
      <c r="V23" s="148">
        <v>0</v>
      </c>
      <c r="W23" s="148">
        <v>0</v>
      </c>
      <c r="X23" s="148">
        <v>0</v>
      </c>
      <c r="Y23" s="148">
        <v>0</v>
      </c>
      <c r="Z23" s="148">
        <v>0</v>
      </c>
      <c r="AA23" s="148">
        <v>0</v>
      </c>
      <c r="AB23" s="148">
        <v>0</v>
      </c>
      <c r="AC23" s="147">
        <v>925.55159499999991</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1090.693287920875</v>
      </c>
      <c r="CL23" s="144"/>
    </row>
    <row r="24" spans="1:90" s="157" customFormat="1" ht="26.25" customHeight="1" x14ac:dyDescent="0.25">
      <c r="A24" s="293" t="s">
        <v>143</v>
      </c>
      <c r="B24" s="216" t="s">
        <v>108</v>
      </c>
      <c r="C24" s="146">
        <v>987.74779929288877</v>
      </c>
      <c r="D24" s="147">
        <v>0</v>
      </c>
      <c r="E24" s="148">
        <v>0</v>
      </c>
      <c r="F24" s="148">
        <v>0</v>
      </c>
      <c r="G24" s="148">
        <v>0</v>
      </c>
      <c r="H24" s="147">
        <v>0</v>
      </c>
      <c r="I24" s="147">
        <v>2.9699292888785464E-2</v>
      </c>
      <c r="J24" s="148">
        <v>0</v>
      </c>
      <c r="K24" s="148">
        <v>0</v>
      </c>
      <c r="L24" s="148">
        <v>0</v>
      </c>
      <c r="M24" s="148">
        <v>1.6066830579179021E-2</v>
      </c>
      <c r="N24" s="148">
        <v>1.3632462309606443E-2</v>
      </c>
      <c r="O24" s="148">
        <v>0</v>
      </c>
      <c r="P24" s="148">
        <v>0</v>
      </c>
      <c r="Q24" s="148">
        <v>0</v>
      </c>
      <c r="R24" s="148">
        <v>0</v>
      </c>
      <c r="S24" s="148">
        <v>0</v>
      </c>
      <c r="T24" s="148">
        <v>0</v>
      </c>
      <c r="U24" s="148">
        <v>0</v>
      </c>
      <c r="V24" s="148">
        <v>0</v>
      </c>
      <c r="W24" s="148">
        <v>0</v>
      </c>
      <c r="X24" s="148">
        <v>0</v>
      </c>
      <c r="Y24" s="148">
        <v>0</v>
      </c>
      <c r="Z24" s="148">
        <v>0</v>
      </c>
      <c r="AA24" s="148">
        <v>0</v>
      </c>
      <c r="AB24" s="148">
        <v>0</v>
      </c>
      <c r="AC24" s="147">
        <v>987.71809999999994</v>
      </c>
      <c r="AD24" s="147">
        <v>0</v>
      </c>
      <c r="AE24" s="148">
        <v>0</v>
      </c>
      <c r="AF24" s="148">
        <v>0</v>
      </c>
      <c r="AG24" s="147">
        <v>0</v>
      </c>
      <c r="AH24" s="147">
        <v>0</v>
      </c>
      <c r="AI24" s="148">
        <v>0</v>
      </c>
      <c r="AJ24" s="148">
        <v>0</v>
      </c>
      <c r="AK24" s="148">
        <v>0</v>
      </c>
      <c r="AL24" s="147">
        <v>0</v>
      </c>
      <c r="AM24" s="148">
        <v>0</v>
      </c>
      <c r="AN24" s="148">
        <v>0</v>
      </c>
      <c r="AO24" s="148">
        <v>0</v>
      </c>
      <c r="AP24" s="148">
        <v>0</v>
      </c>
      <c r="AQ24" s="148">
        <v>0</v>
      </c>
      <c r="AR24" s="147">
        <v>0</v>
      </c>
      <c r="AS24" s="147">
        <v>0</v>
      </c>
      <c r="AT24" s="148">
        <v>0</v>
      </c>
      <c r="AU24" s="148">
        <v>0</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0</v>
      </c>
      <c r="BU24" s="148">
        <v>0</v>
      </c>
      <c r="BV24" s="148">
        <v>0</v>
      </c>
      <c r="BW24" s="147">
        <v>0</v>
      </c>
      <c r="BX24" s="148">
        <v>0</v>
      </c>
      <c r="BY24" s="148">
        <v>0</v>
      </c>
      <c r="BZ24" s="148">
        <v>0</v>
      </c>
      <c r="CA24" s="147">
        <v>0</v>
      </c>
      <c r="CB24" s="147">
        <v>0</v>
      </c>
      <c r="CC24" s="158"/>
      <c r="CD24" s="148"/>
      <c r="CE24" s="148"/>
      <c r="CF24" s="148"/>
      <c r="CG24" s="153"/>
      <c r="CH24" s="153"/>
      <c r="CI24" s="153"/>
      <c r="CJ24" s="149"/>
      <c r="CK24" s="151">
        <v>987.74779929288877</v>
      </c>
      <c r="CL24" s="144"/>
    </row>
    <row r="25" spans="1:90" s="157" customFormat="1" ht="26.25" customHeight="1" x14ac:dyDescent="0.25">
      <c r="A25" s="293" t="s">
        <v>144</v>
      </c>
      <c r="B25" s="216" t="s">
        <v>109</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c r="CL25" s="144"/>
    </row>
    <row r="26" spans="1:90" s="157" customFormat="1" ht="26.25" customHeight="1" x14ac:dyDescent="0.25">
      <c r="A26" s="293" t="s">
        <v>145</v>
      </c>
      <c r="B26" s="216" t="s">
        <v>110</v>
      </c>
      <c r="C26" s="146">
        <v>486039.47040000005</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486039.47040000005</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486039.47040000005</v>
      </c>
      <c r="CL26" s="144"/>
    </row>
    <row r="27" spans="1:90" s="157" customFormat="1" ht="26.25" customHeight="1" x14ac:dyDescent="0.25">
      <c r="A27" s="293" t="s">
        <v>146</v>
      </c>
      <c r="B27" s="216" t="s">
        <v>111</v>
      </c>
      <c r="C27" s="146">
        <v>27944.979356052434</v>
      </c>
      <c r="D27" s="147">
        <v>28.246580373077048</v>
      </c>
      <c r="E27" s="148">
        <v>28.246580373077048</v>
      </c>
      <c r="F27" s="148">
        <v>0</v>
      </c>
      <c r="G27" s="148">
        <v>0</v>
      </c>
      <c r="H27" s="147">
        <v>0</v>
      </c>
      <c r="I27" s="147">
        <v>7551.1075915430338</v>
      </c>
      <c r="J27" s="148">
        <v>455.84220857985929</v>
      </c>
      <c r="K27" s="148">
        <v>0</v>
      </c>
      <c r="L27" s="148">
        <v>1353.4695033514733</v>
      </c>
      <c r="M27" s="148">
        <v>1513.9719965256447</v>
      </c>
      <c r="N27" s="148">
        <v>1613.9427877201315</v>
      </c>
      <c r="O27" s="148">
        <v>3.3038311717285755</v>
      </c>
      <c r="P27" s="148">
        <v>0</v>
      </c>
      <c r="Q27" s="148">
        <v>0</v>
      </c>
      <c r="R27" s="148">
        <v>1428.6316625082984</v>
      </c>
      <c r="S27" s="148">
        <v>0</v>
      </c>
      <c r="T27" s="148">
        <v>0</v>
      </c>
      <c r="U27" s="148">
        <v>0</v>
      </c>
      <c r="V27" s="148">
        <v>0</v>
      </c>
      <c r="W27" s="148">
        <v>0</v>
      </c>
      <c r="X27" s="148">
        <v>0</v>
      </c>
      <c r="Y27" s="148">
        <v>0</v>
      </c>
      <c r="Z27" s="148">
        <v>0</v>
      </c>
      <c r="AA27" s="148">
        <v>1181.9456016858981</v>
      </c>
      <c r="AB27" s="148">
        <v>0</v>
      </c>
      <c r="AC27" s="147">
        <v>18675.853004000001</v>
      </c>
      <c r="AD27" s="147">
        <v>1618.9571899999999</v>
      </c>
      <c r="AE27" s="148">
        <v>0</v>
      </c>
      <c r="AF27" s="148">
        <v>1618.9571899999999</v>
      </c>
      <c r="AG27" s="147">
        <v>0</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70.814990136321597</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27944.979356052434</v>
      </c>
      <c r="CL27" s="144"/>
    </row>
    <row r="28" spans="1:90" s="157" customFormat="1" ht="26.25" customHeight="1" x14ac:dyDescent="0.25">
      <c r="A28" s="293" t="s">
        <v>147</v>
      </c>
      <c r="B28" s="216" t="s">
        <v>112</v>
      </c>
      <c r="C28" s="146">
        <v>1434.8269999999998</v>
      </c>
      <c r="D28" s="147">
        <v>0</v>
      </c>
      <c r="E28" s="148">
        <v>0</v>
      </c>
      <c r="F28" s="148">
        <v>0</v>
      </c>
      <c r="G28" s="148">
        <v>0</v>
      </c>
      <c r="H28" s="147">
        <v>0</v>
      </c>
      <c r="I28" s="147">
        <v>0</v>
      </c>
      <c r="J28" s="148">
        <v>0</v>
      </c>
      <c r="K28" s="148">
        <v>0</v>
      </c>
      <c r="L28" s="148">
        <v>0</v>
      </c>
      <c r="M28" s="148">
        <v>0</v>
      </c>
      <c r="N28" s="148">
        <v>0</v>
      </c>
      <c r="O28" s="148">
        <v>0</v>
      </c>
      <c r="P28" s="148">
        <v>0</v>
      </c>
      <c r="Q28" s="148">
        <v>0</v>
      </c>
      <c r="R28" s="148">
        <v>0</v>
      </c>
      <c r="S28" s="148">
        <v>0</v>
      </c>
      <c r="T28" s="148">
        <v>0</v>
      </c>
      <c r="U28" s="148">
        <v>0</v>
      </c>
      <c r="V28" s="148">
        <v>0</v>
      </c>
      <c r="W28" s="148">
        <v>0</v>
      </c>
      <c r="X28" s="148">
        <v>0</v>
      </c>
      <c r="Y28" s="148">
        <v>0</v>
      </c>
      <c r="Z28" s="148">
        <v>0</v>
      </c>
      <c r="AA28" s="148">
        <v>0</v>
      </c>
      <c r="AB28" s="148">
        <v>0</v>
      </c>
      <c r="AC28" s="147">
        <v>1434.8269999999998</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1434.8269999999998</v>
      </c>
      <c r="CL28" s="144"/>
    </row>
    <row r="29" spans="1:90" s="157" customFormat="1" ht="26.25" customHeight="1" x14ac:dyDescent="0.25">
      <c r="A29" s="293" t="s">
        <v>148</v>
      </c>
      <c r="B29" s="216" t="s">
        <v>113</v>
      </c>
      <c r="C29" s="146">
        <v>3869.2769440890061</v>
      </c>
      <c r="D29" s="147">
        <v>1146.7324067078825</v>
      </c>
      <c r="E29" s="148">
        <v>1146.7324067078825</v>
      </c>
      <c r="F29" s="148">
        <v>0</v>
      </c>
      <c r="G29" s="148">
        <v>0</v>
      </c>
      <c r="H29" s="147">
        <v>0</v>
      </c>
      <c r="I29" s="147">
        <v>344.89647354503978</v>
      </c>
      <c r="J29" s="148">
        <v>128.85686878861239</v>
      </c>
      <c r="K29" s="148">
        <v>0</v>
      </c>
      <c r="L29" s="148">
        <v>46.679962051412353</v>
      </c>
      <c r="M29" s="148">
        <v>34.023830723966746</v>
      </c>
      <c r="N29" s="148">
        <v>45.185372657185631</v>
      </c>
      <c r="O29" s="148">
        <v>0.11394620517024984</v>
      </c>
      <c r="P29" s="148">
        <v>0</v>
      </c>
      <c r="Q29" s="148">
        <v>0</v>
      </c>
      <c r="R29" s="148">
        <v>49.272238219035536</v>
      </c>
      <c r="S29" s="148">
        <v>0</v>
      </c>
      <c r="T29" s="148">
        <v>0</v>
      </c>
      <c r="U29" s="148">
        <v>0</v>
      </c>
      <c r="V29" s="148">
        <v>0</v>
      </c>
      <c r="W29" s="148">
        <v>0</v>
      </c>
      <c r="X29" s="148">
        <v>0</v>
      </c>
      <c r="Y29" s="148">
        <v>0</v>
      </c>
      <c r="Z29" s="148">
        <v>0</v>
      </c>
      <c r="AA29" s="148">
        <v>40.764254899656883</v>
      </c>
      <c r="AB29" s="148">
        <v>0</v>
      </c>
      <c r="AC29" s="147">
        <v>2158.2042099999999</v>
      </c>
      <c r="AD29" s="147">
        <v>146.92458114348628</v>
      </c>
      <c r="AE29" s="148">
        <v>0</v>
      </c>
      <c r="AF29" s="148">
        <v>146.92458114348628</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72.519272692597383</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3869.2769440890061</v>
      </c>
      <c r="CL29" s="144"/>
    </row>
    <row r="30" spans="1:90" s="157" customFormat="1" ht="26.25" customHeight="1" x14ac:dyDescent="0.25">
      <c r="A30" s="293" t="s">
        <v>149</v>
      </c>
      <c r="B30" s="216" t="s">
        <v>114</v>
      </c>
      <c r="C30" s="146">
        <v>4446.9802205515607</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4446.9802205515607</v>
      </c>
      <c r="AD30" s="147">
        <v>0</v>
      </c>
      <c r="AE30" s="148">
        <v>0</v>
      </c>
      <c r="AF30" s="148">
        <v>0</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4446.9802205515607</v>
      </c>
      <c r="CL30" s="144"/>
    </row>
    <row r="31" spans="1:90" s="157" customFormat="1" ht="26.25" customHeight="1" x14ac:dyDescent="0.25">
      <c r="A31" s="293" t="s">
        <v>150</v>
      </c>
      <c r="B31" s="216" t="s">
        <v>115</v>
      </c>
      <c r="C31" s="146">
        <v>4202.368269306442</v>
      </c>
      <c r="D31" s="147">
        <v>0</v>
      </c>
      <c r="E31" s="148">
        <v>0</v>
      </c>
      <c r="F31" s="148">
        <v>0</v>
      </c>
      <c r="G31" s="148">
        <v>0</v>
      </c>
      <c r="H31" s="147">
        <v>0</v>
      </c>
      <c r="I31" s="147">
        <v>524.79667350643717</v>
      </c>
      <c r="J31" s="148">
        <v>0</v>
      </c>
      <c r="K31" s="148">
        <v>0</v>
      </c>
      <c r="L31" s="148">
        <v>0</v>
      </c>
      <c r="M31" s="148">
        <v>0</v>
      </c>
      <c r="N31" s="148">
        <v>0</v>
      </c>
      <c r="O31" s="148">
        <v>0</v>
      </c>
      <c r="P31" s="148">
        <v>524.79667350643717</v>
      </c>
      <c r="Q31" s="148">
        <v>0</v>
      </c>
      <c r="R31" s="148">
        <v>0</v>
      </c>
      <c r="S31" s="148">
        <v>0</v>
      </c>
      <c r="T31" s="148">
        <v>0</v>
      </c>
      <c r="U31" s="148">
        <v>0</v>
      </c>
      <c r="V31" s="148">
        <v>0</v>
      </c>
      <c r="W31" s="148">
        <v>0</v>
      </c>
      <c r="X31" s="148">
        <v>0</v>
      </c>
      <c r="Y31" s="148">
        <v>0</v>
      </c>
      <c r="Z31" s="148">
        <v>0</v>
      </c>
      <c r="AA31" s="148">
        <v>0</v>
      </c>
      <c r="AB31" s="148">
        <v>0</v>
      </c>
      <c r="AC31" s="147">
        <v>3677.5715958000046</v>
      </c>
      <c r="AD31" s="147">
        <v>0</v>
      </c>
      <c r="AE31" s="148">
        <v>0</v>
      </c>
      <c r="AF31" s="148">
        <v>0</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4202.368269306442</v>
      </c>
      <c r="CL31" s="144"/>
    </row>
    <row r="32" spans="1:90" s="157" customFormat="1" ht="26.25" customHeight="1" x14ac:dyDescent="0.25">
      <c r="A32" s="291" t="s">
        <v>151</v>
      </c>
      <c r="B32" s="212" t="s">
        <v>116</v>
      </c>
      <c r="C32" s="154">
        <v>37259.384182248934</v>
      </c>
      <c r="D32" s="154">
        <v>0</v>
      </c>
      <c r="E32" s="154">
        <v>0</v>
      </c>
      <c r="F32" s="154">
        <v>0</v>
      </c>
      <c r="G32" s="154">
        <v>0</v>
      </c>
      <c r="H32" s="154">
        <v>0</v>
      </c>
      <c r="I32" s="154">
        <v>596.44127967432769</v>
      </c>
      <c r="J32" s="154">
        <v>0</v>
      </c>
      <c r="K32" s="154">
        <v>0</v>
      </c>
      <c r="L32" s="154">
        <v>0</v>
      </c>
      <c r="M32" s="154">
        <v>256.19771781790388</v>
      </c>
      <c r="N32" s="154">
        <v>340.24356185642387</v>
      </c>
      <c r="O32" s="154">
        <v>0</v>
      </c>
      <c r="P32" s="154">
        <v>0</v>
      </c>
      <c r="Q32" s="154">
        <v>0</v>
      </c>
      <c r="R32" s="154">
        <v>0</v>
      </c>
      <c r="S32" s="154">
        <v>0</v>
      </c>
      <c r="T32" s="154">
        <v>0</v>
      </c>
      <c r="U32" s="154">
        <v>0</v>
      </c>
      <c r="V32" s="154">
        <v>0</v>
      </c>
      <c r="W32" s="154">
        <v>0</v>
      </c>
      <c r="X32" s="154">
        <v>0</v>
      </c>
      <c r="Y32" s="154">
        <v>0</v>
      </c>
      <c r="Z32" s="154">
        <v>0</v>
      </c>
      <c r="AA32" s="154">
        <v>0</v>
      </c>
      <c r="AB32" s="154">
        <v>0</v>
      </c>
      <c r="AC32" s="154">
        <v>20133.2783265129</v>
      </c>
      <c r="AD32" s="154">
        <v>16529.664576061707</v>
      </c>
      <c r="AE32" s="154">
        <v>0</v>
      </c>
      <c r="AF32" s="154">
        <v>16529.664576061707</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467323.81448055222</v>
      </c>
      <c r="CK32" s="154">
        <v>504583.19866280118</v>
      </c>
      <c r="CL32" s="144"/>
    </row>
    <row r="33" spans="1:90" s="157" customFormat="1" ht="26.25" customHeight="1" x14ac:dyDescent="0.25">
      <c r="A33" s="294" t="s">
        <v>152</v>
      </c>
      <c r="B33" s="217" t="s">
        <v>117</v>
      </c>
      <c r="C33" s="146">
        <v>15029.907936083553</v>
      </c>
      <c r="D33" s="147">
        <v>0</v>
      </c>
      <c r="E33" s="148">
        <v>0</v>
      </c>
      <c r="F33" s="148">
        <v>0</v>
      </c>
      <c r="G33" s="148">
        <v>0</v>
      </c>
      <c r="H33" s="147">
        <v>0</v>
      </c>
      <c r="I33" s="147">
        <v>0</v>
      </c>
      <c r="J33" s="148">
        <v>0</v>
      </c>
      <c r="K33" s="148">
        <v>0</v>
      </c>
      <c r="L33" s="148">
        <v>0</v>
      </c>
      <c r="M33" s="148">
        <v>0</v>
      </c>
      <c r="N33" s="148">
        <v>0</v>
      </c>
      <c r="O33" s="148">
        <v>0</v>
      </c>
      <c r="P33" s="148">
        <v>0</v>
      </c>
      <c r="Q33" s="148">
        <v>0</v>
      </c>
      <c r="R33" s="148">
        <v>0</v>
      </c>
      <c r="S33" s="148">
        <v>0</v>
      </c>
      <c r="T33" s="148">
        <v>0</v>
      </c>
      <c r="U33" s="148">
        <v>0</v>
      </c>
      <c r="V33" s="148">
        <v>0</v>
      </c>
      <c r="W33" s="148">
        <v>0</v>
      </c>
      <c r="X33" s="148">
        <v>0</v>
      </c>
      <c r="Y33" s="148">
        <v>0</v>
      </c>
      <c r="Z33" s="148">
        <v>0</v>
      </c>
      <c r="AA33" s="148">
        <v>0</v>
      </c>
      <c r="AB33" s="148">
        <v>0</v>
      </c>
      <c r="AC33" s="147">
        <v>9313.3059462078636</v>
      </c>
      <c r="AD33" s="147">
        <v>5716.6019898756904</v>
      </c>
      <c r="AE33" s="148">
        <v>0</v>
      </c>
      <c r="AF33" s="148">
        <v>5716.6019898756904</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15029.907936083553</v>
      </c>
      <c r="CL33" s="144"/>
    </row>
    <row r="34" spans="1:90" s="157" customFormat="1" ht="26.25" customHeight="1" x14ac:dyDescent="0.25">
      <c r="A34" s="295" t="s">
        <v>153</v>
      </c>
      <c r="B34" s="213" t="s">
        <v>118</v>
      </c>
      <c r="C34" s="146">
        <v>22229.476246165381</v>
      </c>
      <c r="D34" s="147">
        <v>0</v>
      </c>
      <c r="E34" s="148">
        <v>0</v>
      </c>
      <c r="F34" s="148">
        <v>0</v>
      </c>
      <c r="G34" s="148">
        <v>0</v>
      </c>
      <c r="H34" s="147">
        <v>0</v>
      </c>
      <c r="I34" s="147">
        <v>596.44127967432769</v>
      </c>
      <c r="J34" s="148">
        <v>0</v>
      </c>
      <c r="K34" s="148">
        <v>0</v>
      </c>
      <c r="L34" s="148">
        <v>0</v>
      </c>
      <c r="M34" s="148">
        <v>256.19771781790388</v>
      </c>
      <c r="N34" s="148">
        <v>340.24356185642387</v>
      </c>
      <c r="O34" s="148">
        <v>0</v>
      </c>
      <c r="P34" s="148">
        <v>0</v>
      </c>
      <c r="Q34" s="148">
        <v>0</v>
      </c>
      <c r="R34" s="148">
        <v>0</v>
      </c>
      <c r="S34" s="148">
        <v>0</v>
      </c>
      <c r="T34" s="148">
        <v>0</v>
      </c>
      <c r="U34" s="148">
        <v>0</v>
      </c>
      <c r="V34" s="148">
        <v>0</v>
      </c>
      <c r="W34" s="148">
        <v>0</v>
      </c>
      <c r="X34" s="148">
        <v>0</v>
      </c>
      <c r="Y34" s="148">
        <v>0</v>
      </c>
      <c r="Z34" s="148">
        <v>0</v>
      </c>
      <c r="AA34" s="148">
        <v>0</v>
      </c>
      <c r="AB34" s="148">
        <v>0</v>
      </c>
      <c r="AC34" s="147">
        <v>10819.972380305036</v>
      </c>
      <c r="AD34" s="147">
        <v>10813.062586186015</v>
      </c>
      <c r="AE34" s="148">
        <v>0</v>
      </c>
      <c r="AF34" s="148">
        <v>10813.062586186015</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22229.476246165381</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467323.81448055222</v>
      </c>
      <c r="CK35" s="151">
        <v>467323.81448055222</v>
      </c>
      <c r="CL35" s="144"/>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c r="CL36" s="144"/>
    </row>
    <row r="37" spans="1:90" s="157" customFormat="1" ht="26.25" customHeight="1" thickBot="1" x14ac:dyDescent="0.3">
      <c r="A37" s="297" t="s">
        <v>0</v>
      </c>
      <c r="B37" s="219" t="s">
        <v>121</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c r="CL37" s="144"/>
    </row>
    <row r="38" spans="1:90" s="157" customFormat="1" ht="26.25" customHeight="1" thickTop="1" x14ac:dyDescent="0.25">
      <c r="A38" s="298" t="s">
        <v>156</v>
      </c>
      <c r="B38" s="231" t="s">
        <v>282</v>
      </c>
      <c r="C38" s="177">
        <v>2490708.5350042093</v>
      </c>
      <c r="D38" s="177">
        <v>63041.303709981381</v>
      </c>
      <c r="E38" s="177">
        <v>13337.970794288518</v>
      </c>
      <c r="F38" s="177">
        <v>49703.332915692867</v>
      </c>
      <c r="G38" s="177">
        <v>0</v>
      </c>
      <c r="H38" s="177">
        <v>0</v>
      </c>
      <c r="I38" s="177">
        <v>1602309.9267384883</v>
      </c>
      <c r="J38" s="177">
        <v>3011.5261827483073</v>
      </c>
      <c r="K38" s="177">
        <v>22.929724132903761</v>
      </c>
      <c r="L38" s="177">
        <v>1413.2487620619856</v>
      </c>
      <c r="M38" s="177">
        <v>1988.4907048127964</v>
      </c>
      <c r="N38" s="177">
        <v>2211.136409685766</v>
      </c>
      <c r="O38" s="177">
        <v>1518703.4026965711</v>
      </c>
      <c r="P38" s="177">
        <v>17554.797271376279</v>
      </c>
      <c r="Q38" s="177">
        <v>36.567862745880085</v>
      </c>
      <c r="R38" s="177">
        <v>1493.6491011344544</v>
      </c>
      <c r="S38" s="177">
        <v>50.136250623084621</v>
      </c>
      <c r="T38" s="177">
        <v>54587.657042926985</v>
      </c>
      <c r="U38" s="177">
        <v>0</v>
      </c>
      <c r="V38" s="177">
        <v>0</v>
      </c>
      <c r="W38" s="177">
        <v>0</v>
      </c>
      <c r="X38" s="177">
        <v>0</v>
      </c>
      <c r="Y38" s="177">
        <v>0</v>
      </c>
      <c r="Z38" s="177">
        <v>0</v>
      </c>
      <c r="AA38" s="177">
        <v>1236.3847296685456</v>
      </c>
      <c r="AB38" s="177">
        <v>0</v>
      </c>
      <c r="AC38" s="177">
        <v>806364.20736487838</v>
      </c>
      <c r="AD38" s="177">
        <v>18677.701410436235</v>
      </c>
      <c r="AE38" s="177">
        <v>0.634047994618539</v>
      </c>
      <c r="AF38" s="177">
        <v>18677.067362441616</v>
      </c>
      <c r="AG38" s="177">
        <v>34.820987543039081</v>
      </c>
      <c r="AH38" s="177">
        <v>18.836575475115168</v>
      </c>
      <c r="AI38" s="177">
        <v>0</v>
      </c>
      <c r="AJ38" s="177">
        <v>18.836575475115168</v>
      </c>
      <c r="AK38" s="177">
        <v>0</v>
      </c>
      <c r="AL38" s="177">
        <v>0</v>
      </c>
      <c r="AM38" s="177">
        <v>0</v>
      </c>
      <c r="AN38" s="177">
        <v>0</v>
      </c>
      <c r="AO38" s="177">
        <v>0</v>
      </c>
      <c r="AP38" s="177">
        <v>0</v>
      </c>
      <c r="AQ38" s="177">
        <v>0</v>
      </c>
      <c r="AR38" s="177">
        <v>2.694457550469247</v>
      </c>
      <c r="AS38" s="177">
        <v>0.81677603946215571</v>
      </c>
      <c r="AT38" s="177">
        <v>0</v>
      </c>
      <c r="AU38" s="177">
        <v>0.81677603946215571</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154.9473492715893</v>
      </c>
      <c r="BP38" s="177">
        <v>4.3301336365636498</v>
      </c>
      <c r="BQ38" s="177">
        <v>87.520086561917907</v>
      </c>
      <c r="BR38" s="177">
        <v>87.520086561917907</v>
      </c>
      <c r="BS38" s="177">
        <v>0</v>
      </c>
      <c r="BT38" s="177">
        <v>3.4562872984071493</v>
      </c>
      <c r="BU38" s="177">
        <v>1.6071329489439701</v>
      </c>
      <c r="BV38" s="177">
        <v>1.8491543494631795</v>
      </c>
      <c r="BW38" s="177">
        <v>6.2914082982408308</v>
      </c>
      <c r="BX38" s="177">
        <v>0.99626100734957246</v>
      </c>
      <c r="BY38" s="177">
        <v>0</v>
      </c>
      <c r="BZ38" s="177">
        <v>5.2951472908912587</v>
      </c>
      <c r="CA38" s="177">
        <v>1.6817187504300577</v>
      </c>
      <c r="CB38" s="177">
        <v>0</v>
      </c>
      <c r="CC38" s="177"/>
      <c r="CD38" s="177"/>
      <c r="CE38" s="177"/>
      <c r="CF38" s="177"/>
      <c r="CG38" s="177"/>
      <c r="CH38" s="177"/>
      <c r="CI38" s="177"/>
      <c r="CJ38" s="177">
        <v>467323.81448055222</v>
      </c>
      <c r="CK38" s="177">
        <v>2958032.3494847617</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3A8CF233-9A67-4698-AD7C-17AF7E858B95}">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55EEEE39-504B-4328-8081-1C69DD19D477}">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4006-EF8D-4DC4-B12F-81CCCCE9B555}">
  <sheetPr codeName="Sheet3">
    <tabColor theme="0"/>
    <outlinePr summaryBelow="0" summaryRight="0"/>
  </sheetPr>
  <dimension ref="A1:CL53"/>
  <sheetViews>
    <sheetView showGridLines="0" zoomScale="85" zoomScaleNormal="85" workbookViewId="0">
      <pane xSplit="2" ySplit="1" topLeftCell="C2" activePane="bottomRight" state="frozen"/>
      <selection activeCell="CA1" sqref="CA1"/>
      <selection pane="topRight" activeCell="CA1" sqref="CA1"/>
      <selection pane="bottomLeft" activeCell="CA1" sqref="CA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328">
        <v>0</v>
      </c>
      <c r="CI3" s="5"/>
      <c r="CJ3" s="5"/>
      <c r="CK3" s="326">
        <v>0</v>
      </c>
      <c r="CL3" s="144"/>
    </row>
    <row r="4" spans="1:90" s="152"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51">
        <v>0</v>
      </c>
      <c r="CI4" s="109"/>
      <c r="CJ4" s="110"/>
      <c r="CK4" s="151">
        <v>0</v>
      </c>
      <c r="CL4" s="144"/>
    </row>
    <row r="5" spans="1:90" s="152"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53">
        <v>0</v>
      </c>
      <c r="CI5" s="12"/>
      <c r="CJ5" s="10"/>
      <c r="CK5" s="151">
        <v>0</v>
      </c>
      <c r="CL5" s="144"/>
    </row>
    <row r="6" spans="1:90" s="152"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53">
        <v>0</v>
      </c>
      <c r="CI6" s="12"/>
      <c r="CJ6" s="10"/>
      <c r="CK6" s="151">
        <v>0</v>
      </c>
      <c r="CL6" s="144"/>
    </row>
    <row r="7" spans="1:90" s="152"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53">
        <v>0</v>
      </c>
      <c r="CI7" s="12"/>
      <c r="CJ7" s="10"/>
      <c r="CK7" s="151">
        <v>0</v>
      </c>
      <c r="CL7" s="144"/>
    </row>
    <row r="8" spans="1:90" s="152"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53">
        <v>0</v>
      </c>
      <c r="CI8" s="12"/>
      <c r="CJ8" s="10"/>
      <c r="CK8" s="151">
        <v>0</v>
      </c>
      <c r="CL8" s="144"/>
    </row>
    <row r="9" spans="1:90" s="152"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53">
        <v>0</v>
      </c>
      <c r="CI9" s="12"/>
      <c r="CJ9" s="10"/>
      <c r="CK9" s="151">
        <v>0</v>
      </c>
      <c r="CL9" s="144"/>
    </row>
    <row r="10" spans="1:90" s="152"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53">
        <v>0</v>
      </c>
      <c r="CI10" s="12"/>
      <c r="CJ10" s="10"/>
      <c r="CK10" s="151">
        <v>0</v>
      </c>
      <c r="CL10" s="144"/>
    </row>
    <row r="11" spans="1:90" s="157" customFormat="1" ht="26.25" customHeight="1" x14ac:dyDescent="0.25">
      <c r="A11" s="291" t="s">
        <v>130</v>
      </c>
      <c r="B11" s="212" t="s">
        <v>95</v>
      </c>
      <c r="C11" s="154">
        <v>1515261.5783298216</v>
      </c>
      <c r="D11" s="155">
        <v>34610.440975258061</v>
      </c>
      <c r="E11" s="155">
        <v>28279.689860091163</v>
      </c>
      <c r="F11" s="155">
        <v>3741.2042648529173</v>
      </c>
      <c r="G11" s="155">
        <v>2589.5468503139768</v>
      </c>
      <c r="H11" s="155">
        <v>9261.0935125843262</v>
      </c>
      <c r="I11" s="155">
        <v>931826.23310665926</v>
      </c>
      <c r="J11" s="155">
        <v>62206.829468037555</v>
      </c>
      <c r="K11" s="155">
        <v>9171.7971353845951</v>
      </c>
      <c r="L11" s="155">
        <v>2124.968003256216</v>
      </c>
      <c r="M11" s="155">
        <v>19357.398521781084</v>
      </c>
      <c r="N11" s="155">
        <v>11918.272735955747</v>
      </c>
      <c r="O11" s="155">
        <v>87320.119280629515</v>
      </c>
      <c r="P11" s="155">
        <v>481110.95058688463</v>
      </c>
      <c r="Q11" s="155">
        <v>7706.7898031160221</v>
      </c>
      <c r="R11" s="155">
        <v>3423.4670630250248</v>
      </c>
      <c r="S11" s="155">
        <v>64530.848418958572</v>
      </c>
      <c r="T11" s="155">
        <v>151469.52998783404</v>
      </c>
      <c r="U11" s="155">
        <v>7061.9918822961708</v>
      </c>
      <c r="V11" s="155">
        <v>1916.5044869070828</v>
      </c>
      <c r="W11" s="155">
        <v>3098.2533261359458</v>
      </c>
      <c r="X11" s="155">
        <v>5500.719732378715</v>
      </c>
      <c r="Y11" s="155">
        <v>4633.7256571696207</v>
      </c>
      <c r="Z11" s="155">
        <v>903.29016826418524</v>
      </c>
      <c r="AA11" s="155">
        <v>5003.2695145720236</v>
      </c>
      <c r="AB11" s="155">
        <v>3367.5073340724525</v>
      </c>
      <c r="AC11" s="155">
        <v>27695.756854609372</v>
      </c>
      <c r="AD11" s="155">
        <v>12174.445664611878</v>
      </c>
      <c r="AE11" s="155">
        <v>1756.9134344282772</v>
      </c>
      <c r="AF11" s="155">
        <v>10417.532230183602</v>
      </c>
      <c r="AG11" s="155">
        <v>64189.839454013774</v>
      </c>
      <c r="AH11" s="155">
        <v>60634.962720227893</v>
      </c>
      <c r="AI11" s="155">
        <v>7605.5403949882975</v>
      </c>
      <c r="AJ11" s="155">
        <v>23188.52233311794</v>
      </c>
      <c r="AK11" s="155">
        <v>29840.899992121649</v>
      </c>
      <c r="AL11" s="155">
        <v>206567.79559746734</v>
      </c>
      <c r="AM11" s="155">
        <v>66491.736413865612</v>
      </c>
      <c r="AN11" s="155">
        <v>42879.090680949579</v>
      </c>
      <c r="AO11" s="155">
        <v>58624.912492358417</v>
      </c>
      <c r="AP11" s="155">
        <v>35180.989679282422</v>
      </c>
      <c r="AQ11" s="155">
        <v>3391.0663310113268</v>
      </c>
      <c r="AR11" s="155">
        <v>18705.232644781881</v>
      </c>
      <c r="AS11" s="155">
        <v>8948.034706340175</v>
      </c>
      <c r="AT11" s="155">
        <v>2820.9984917130218</v>
      </c>
      <c r="AU11" s="155">
        <v>1589.7754427788036</v>
      </c>
      <c r="AV11" s="155">
        <v>1698.9197450101292</v>
      </c>
      <c r="AW11" s="155">
        <v>2838.3410268382208</v>
      </c>
      <c r="AX11" s="155">
        <v>7630.1768343352469</v>
      </c>
      <c r="AY11" s="155">
        <v>3332.1880092205506</v>
      </c>
      <c r="AZ11" s="155">
        <v>1467.5164903900827</v>
      </c>
      <c r="BA11" s="155">
        <v>2830.4723347246136</v>
      </c>
      <c r="BB11" s="155">
        <v>3179.5900754776862</v>
      </c>
      <c r="BC11" s="155">
        <v>0</v>
      </c>
      <c r="BD11" s="155">
        <v>26214.377150391749</v>
      </c>
      <c r="BE11" s="155">
        <v>16388.152782913588</v>
      </c>
      <c r="BF11" s="155">
        <v>4696.1171133665712</v>
      </c>
      <c r="BG11" s="155">
        <v>3058.0399177229087</v>
      </c>
      <c r="BH11" s="155">
        <v>1103.3133020310893</v>
      </c>
      <c r="BI11" s="155">
        <v>968.75403435759904</v>
      </c>
      <c r="BJ11" s="155">
        <v>18503.996159509086</v>
      </c>
      <c r="BK11" s="155">
        <v>4762.1332510730017</v>
      </c>
      <c r="BL11" s="155">
        <v>6197.5143604091227</v>
      </c>
      <c r="BM11" s="155">
        <v>817.97161584170453</v>
      </c>
      <c r="BN11" s="155">
        <v>6726.3769321852542</v>
      </c>
      <c r="BO11" s="155">
        <v>29504.282096047998</v>
      </c>
      <c r="BP11" s="155">
        <v>15022.646618045455</v>
      </c>
      <c r="BQ11" s="155">
        <v>23921.279070770266</v>
      </c>
      <c r="BR11" s="155">
        <v>15689.967571490068</v>
      </c>
      <c r="BS11" s="155">
        <v>8231.311499280202</v>
      </c>
      <c r="BT11" s="155">
        <v>6958.7436886273044</v>
      </c>
      <c r="BU11" s="155">
        <v>3563.2809412507954</v>
      </c>
      <c r="BV11" s="155">
        <v>3395.4627473765099</v>
      </c>
      <c r="BW11" s="155">
        <v>8707.0893372539267</v>
      </c>
      <c r="BX11" s="155">
        <v>2050.0413455732782</v>
      </c>
      <c r="BY11" s="155">
        <v>1887.9212607725676</v>
      </c>
      <c r="BZ11" s="155">
        <v>4769.1267309080831</v>
      </c>
      <c r="CA11" s="155">
        <v>1005.5620628086689</v>
      </c>
      <c r="CB11" s="155">
        <v>0</v>
      </c>
      <c r="CC11" s="155">
        <v>540874.43857769447</v>
      </c>
      <c r="CD11" s="155">
        <v>298662.57087355381</v>
      </c>
      <c r="CE11" s="155">
        <v>123969.47110886745</v>
      </c>
      <c r="CF11" s="155">
        <v>118242.3965952733</v>
      </c>
      <c r="CG11" s="155">
        <v>-12923.66508935437</v>
      </c>
      <c r="CH11" s="155">
        <v>1192.5116759167295</v>
      </c>
      <c r="CI11" s="155">
        <v>1576180.8050179996</v>
      </c>
      <c r="CJ11" s="156"/>
      <c r="CK11" s="154">
        <v>3620585.668512078</v>
      </c>
      <c r="CL11" s="144"/>
    </row>
    <row r="12" spans="1:90" s="157" customFormat="1" ht="26.25" customHeight="1" x14ac:dyDescent="0.25">
      <c r="A12" s="292" t="s">
        <v>131</v>
      </c>
      <c r="B12" s="215" t="s">
        <v>96</v>
      </c>
      <c r="C12" s="146">
        <v>46946.194303126111</v>
      </c>
      <c r="D12" s="147">
        <v>582.45877001083204</v>
      </c>
      <c r="E12" s="148">
        <v>582.45877001083204</v>
      </c>
      <c r="F12" s="148">
        <v>0</v>
      </c>
      <c r="G12" s="148">
        <v>0</v>
      </c>
      <c r="H12" s="147">
        <v>1842.5351502164997</v>
      </c>
      <c r="I12" s="147">
        <v>44507.978836060764</v>
      </c>
      <c r="J12" s="148">
        <v>1249.4402202291499</v>
      </c>
      <c r="K12" s="148">
        <v>0</v>
      </c>
      <c r="L12" s="148">
        <v>3.1524992059071298E-2</v>
      </c>
      <c r="M12" s="148">
        <v>458.87815623619088</v>
      </c>
      <c r="N12" s="148">
        <v>609.41346264013941</v>
      </c>
      <c r="O12" s="148">
        <v>0</v>
      </c>
      <c r="P12" s="148">
        <v>37.256708000000017</v>
      </c>
      <c r="Q12" s="148">
        <v>0</v>
      </c>
      <c r="R12" s="148">
        <v>6.4786573155517904E-2</v>
      </c>
      <c r="S12" s="148">
        <v>8814.1058201325031</v>
      </c>
      <c r="T12" s="148">
        <v>33338.723906835199</v>
      </c>
      <c r="U12" s="148">
        <v>0</v>
      </c>
      <c r="V12" s="148">
        <v>0</v>
      </c>
      <c r="W12" s="148">
        <v>0</v>
      </c>
      <c r="X12" s="148">
        <v>0</v>
      </c>
      <c r="Y12" s="148">
        <v>0</v>
      </c>
      <c r="Z12" s="148">
        <v>0</v>
      </c>
      <c r="AA12" s="148">
        <v>6.4250422365337956E-2</v>
      </c>
      <c r="AB12" s="148">
        <v>0</v>
      </c>
      <c r="AC12" s="147">
        <v>0</v>
      </c>
      <c r="AD12" s="147">
        <v>0.12669009866782677</v>
      </c>
      <c r="AE12" s="148">
        <v>6.3502994607992375E-3</v>
      </c>
      <c r="AF12" s="148">
        <v>0.12033979920702753</v>
      </c>
      <c r="AG12" s="147">
        <v>0.57193801242007269</v>
      </c>
      <c r="AH12" s="147">
        <v>7.3120988509105596</v>
      </c>
      <c r="AI12" s="148">
        <v>0.99992532000992274</v>
      </c>
      <c r="AJ12" s="148">
        <v>1.5194974565456878</v>
      </c>
      <c r="AK12" s="148">
        <v>4.792676074354949</v>
      </c>
      <c r="AL12" s="147">
        <v>1.4933756889332905E-3</v>
      </c>
      <c r="AM12" s="148">
        <v>1.2178216450075842E-3</v>
      </c>
      <c r="AN12" s="148">
        <v>1.7719610344108625E-5</v>
      </c>
      <c r="AO12" s="148">
        <v>1.8003276029262669E-6</v>
      </c>
      <c r="AP12" s="148">
        <v>6.9875709249703582E-5</v>
      </c>
      <c r="AQ12" s="148">
        <v>1.8615839672896781E-4</v>
      </c>
      <c r="AR12" s="147">
        <v>2.5063289216603479</v>
      </c>
      <c r="AS12" s="147">
        <v>2.9292065067851508E-2</v>
      </c>
      <c r="AT12" s="148">
        <v>0</v>
      </c>
      <c r="AU12" s="148">
        <v>2.913004036836692E-2</v>
      </c>
      <c r="AV12" s="148">
        <v>1.5651687004814276E-4</v>
      </c>
      <c r="AW12" s="148">
        <v>5.5078294364444658E-6</v>
      </c>
      <c r="AX12" s="147">
        <v>1.6075684401474353E-4</v>
      </c>
      <c r="AY12" s="148">
        <v>4.0987841460198475E-5</v>
      </c>
      <c r="AZ12" s="148">
        <v>1.2365952634072441E-5</v>
      </c>
      <c r="BA12" s="148">
        <v>1.074030499204726E-4</v>
      </c>
      <c r="BB12" s="147">
        <v>1.567209031540361E-3</v>
      </c>
      <c r="BC12" s="148">
        <v>0</v>
      </c>
      <c r="BD12" s="147">
        <v>0.39798816044514079</v>
      </c>
      <c r="BE12" s="148">
        <v>0.23904006579250853</v>
      </c>
      <c r="BF12" s="148">
        <v>1.7022451613417575E-4</v>
      </c>
      <c r="BG12" s="148">
        <v>0.14245424563368164</v>
      </c>
      <c r="BH12" s="148">
        <v>3.1980449056654507E-5</v>
      </c>
      <c r="BI12" s="148">
        <v>1.6291644053759748E-2</v>
      </c>
      <c r="BJ12" s="147">
        <v>2.3944009846011896E-4</v>
      </c>
      <c r="BK12" s="148">
        <v>1.2686338286046099E-5</v>
      </c>
      <c r="BL12" s="148">
        <v>3.0766506780424696E-5</v>
      </c>
      <c r="BM12" s="148">
        <v>3.9823754057670601E-6</v>
      </c>
      <c r="BN12" s="148">
        <v>1.9200487798788112E-4</v>
      </c>
      <c r="BO12" s="147">
        <v>6.8511646887601026E-3</v>
      </c>
      <c r="BP12" s="147">
        <v>1.4849534403848579</v>
      </c>
      <c r="BQ12" s="147">
        <v>0.27288425942303607</v>
      </c>
      <c r="BR12" s="148">
        <v>0.11036450499307301</v>
      </c>
      <c r="BS12" s="148">
        <v>0.16251975442996308</v>
      </c>
      <c r="BT12" s="147">
        <v>0.20233480413000449</v>
      </c>
      <c r="BU12" s="148">
        <v>0.10446500086904531</v>
      </c>
      <c r="BV12" s="148">
        <v>9.786980326095919E-2</v>
      </c>
      <c r="BW12" s="147">
        <v>0.30672627854549256</v>
      </c>
      <c r="BX12" s="148">
        <v>8.297393770138814E-3</v>
      </c>
      <c r="BY12" s="148">
        <v>0.24852634808944929</v>
      </c>
      <c r="BZ12" s="148">
        <v>4.9902536685904449E-2</v>
      </c>
      <c r="CA12" s="147">
        <v>0</v>
      </c>
      <c r="CB12" s="147">
        <v>0</v>
      </c>
      <c r="CC12" s="158">
        <v>2941.4416844902285</v>
      </c>
      <c r="CD12" s="159">
        <v>2822.0182033158185</v>
      </c>
      <c r="CE12" s="159">
        <v>0</v>
      </c>
      <c r="CF12" s="159">
        <v>119.42348117441017</v>
      </c>
      <c r="CG12" s="151">
        <v>-7340.1943444191129</v>
      </c>
      <c r="CH12" s="151">
        <v>0</v>
      </c>
      <c r="CI12" s="151">
        <v>15501.018</v>
      </c>
      <c r="CJ12" s="149"/>
      <c r="CK12" s="151">
        <v>58048.459643197231</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720.26190645622296</v>
      </c>
      <c r="CH13" s="153">
        <v>0</v>
      </c>
      <c r="CI13" s="153">
        <v>0</v>
      </c>
      <c r="CJ13" s="149"/>
      <c r="CK13" s="151">
        <v>720.26190645622296</v>
      </c>
      <c r="CL13" s="144"/>
    </row>
    <row r="14" spans="1:90" s="157" customFormat="1" ht="26.25" customHeight="1" x14ac:dyDescent="0.25">
      <c r="A14" s="293" t="s">
        <v>133</v>
      </c>
      <c r="B14" s="216" t="s">
        <v>98</v>
      </c>
      <c r="C14" s="146">
        <v>17581.131107450761</v>
      </c>
      <c r="D14" s="147">
        <v>0</v>
      </c>
      <c r="E14" s="148">
        <v>0</v>
      </c>
      <c r="F14" s="148">
        <v>0</v>
      </c>
      <c r="G14" s="148">
        <v>0</v>
      </c>
      <c r="H14" s="147">
        <v>0</v>
      </c>
      <c r="I14" s="147">
        <v>17581.131107450761</v>
      </c>
      <c r="J14" s="148">
        <v>0</v>
      </c>
      <c r="K14" s="148">
        <v>0</v>
      </c>
      <c r="L14" s="148">
        <v>0</v>
      </c>
      <c r="M14" s="148">
        <v>0</v>
      </c>
      <c r="N14" s="148">
        <v>0</v>
      </c>
      <c r="O14" s="148">
        <v>2419.66</v>
      </c>
      <c r="P14" s="148">
        <v>0</v>
      </c>
      <c r="Q14" s="148">
        <v>0</v>
      </c>
      <c r="R14" s="148">
        <v>0</v>
      </c>
      <c r="S14" s="148">
        <v>0</v>
      </c>
      <c r="T14" s="148">
        <v>15161.471107450763</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126.38350000000355</v>
      </c>
      <c r="CH14" s="153">
        <v>0</v>
      </c>
      <c r="CI14" s="153">
        <v>0</v>
      </c>
      <c r="CJ14" s="149"/>
      <c r="CK14" s="151">
        <v>17707.514607450765</v>
      </c>
      <c r="CL14" s="144"/>
    </row>
    <row r="15" spans="1:90" s="157" customFormat="1" ht="26.25" customHeight="1" x14ac:dyDescent="0.25">
      <c r="A15" s="293" t="s">
        <v>134</v>
      </c>
      <c r="B15" s="216" t="s">
        <v>99</v>
      </c>
      <c r="C15" s="146">
        <v>62778.629898350009</v>
      </c>
      <c r="D15" s="147">
        <v>0</v>
      </c>
      <c r="E15" s="148">
        <v>0</v>
      </c>
      <c r="F15" s="148">
        <v>0</v>
      </c>
      <c r="G15" s="148">
        <v>0</v>
      </c>
      <c r="H15" s="147">
        <v>1133.5831990914503</v>
      </c>
      <c r="I15" s="147">
        <v>61645.046699258557</v>
      </c>
      <c r="J15" s="148">
        <v>240.32288723000025</v>
      </c>
      <c r="K15" s="148">
        <v>0</v>
      </c>
      <c r="L15" s="148">
        <v>0</v>
      </c>
      <c r="M15" s="148">
        <v>0</v>
      </c>
      <c r="N15" s="148">
        <v>0</v>
      </c>
      <c r="O15" s="148">
        <v>0</v>
      </c>
      <c r="P15" s="148">
        <v>8885.6935200000007</v>
      </c>
      <c r="Q15" s="148">
        <v>0</v>
      </c>
      <c r="R15" s="148">
        <v>0</v>
      </c>
      <c r="S15" s="148">
        <v>5238.5867843285505</v>
      </c>
      <c r="T15" s="148">
        <v>46981.024391299994</v>
      </c>
      <c r="U15" s="148">
        <v>120.73956315328206</v>
      </c>
      <c r="V15" s="148">
        <v>8.9634717480772821</v>
      </c>
      <c r="W15" s="148">
        <v>13.217411914467288</v>
      </c>
      <c r="X15" s="148">
        <v>99.143375738425988</v>
      </c>
      <c r="Y15" s="148">
        <v>23.268831753577782</v>
      </c>
      <c r="Z15" s="148">
        <v>2.1464353053266412</v>
      </c>
      <c r="AA15" s="148">
        <v>0</v>
      </c>
      <c r="AB15" s="148">
        <v>31.940026786843003</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-12500.693236863444</v>
      </c>
      <c r="CH15" s="153">
        <v>0</v>
      </c>
      <c r="CI15" s="153">
        <v>13489.877</v>
      </c>
      <c r="CJ15" s="149"/>
      <c r="CK15" s="151">
        <v>63767.813661486565</v>
      </c>
      <c r="CL15" s="144"/>
    </row>
    <row r="16" spans="1:90" s="157" customFormat="1" ht="26.25" customHeight="1" x14ac:dyDescent="0.25">
      <c r="A16" s="293" t="s">
        <v>135</v>
      </c>
      <c r="B16" s="216" t="s">
        <v>100</v>
      </c>
      <c r="C16" s="146">
        <v>2.0345082293456289</v>
      </c>
      <c r="D16" s="147">
        <v>2.1154110615595619E-3</v>
      </c>
      <c r="E16" s="148">
        <v>2.1154110615595619E-3</v>
      </c>
      <c r="F16" s="148">
        <v>0</v>
      </c>
      <c r="G16" s="148">
        <v>0</v>
      </c>
      <c r="H16" s="147">
        <v>0</v>
      </c>
      <c r="I16" s="147">
        <v>0.24993236800230548</v>
      </c>
      <c r="J16" s="148">
        <v>1.6765200000000001E-2</v>
      </c>
      <c r="K16" s="148">
        <v>0</v>
      </c>
      <c r="L16" s="148">
        <v>0</v>
      </c>
      <c r="M16" s="148">
        <v>0</v>
      </c>
      <c r="N16" s="148">
        <v>0</v>
      </c>
      <c r="O16" s="148">
        <v>0</v>
      </c>
      <c r="P16" s="148">
        <v>0</v>
      </c>
      <c r="Q16" s="148">
        <v>1.8222789334101819E-2</v>
      </c>
      <c r="R16" s="148">
        <v>0</v>
      </c>
      <c r="S16" s="148">
        <v>9.1113946670509094E-3</v>
      </c>
      <c r="T16" s="148">
        <v>7.7514789334101816E-2</v>
      </c>
      <c r="U16" s="148">
        <v>1.9796494859611231E-2</v>
      </c>
      <c r="V16" s="148">
        <v>1.595766037735849E-2</v>
      </c>
      <c r="W16" s="148">
        <v>1.0289939622641507E-2</v>
      </c>
      <c r="X16" s="148">
        <v>2.3711623153347735E-2</v>
      </c>
      <c r="Y16" s="148">
        <v>0</v>
      </c>
      <c r="Z16" s="148">
        <v>0</v>
      </c>
      <c r="AA16" s="148">
        <v>0</v>
      </c>
      <c r="AB16" s="148">
        <v>5.8562476654091956E-2</v>
      </c>
      <c r="AC16" s="147">
        <v>0</v>
      </c>
      <c r="AD16" s="147">
        <v>0</v>
      </c>
      <c r="AE16" s="148">
        <v>0</v>
      </c>
      <c r="AF16" s="148">
        <v>0</v>
      </c>
      <c r="AG16" s="147">
        <v>4.2120000000000005E-2</v>
      </c>
      <c r="AH16" s="147">
        <v>0.86605836625155774</v>
      </c>
      <c r="AI16" s="148">
        <v>8.4051941628196819E-2</v>
      </c>
      <c r="AJ16" s="148">
        <v>0.36331634695647835</v>
      </c>
      <c r="AK16" s="148">
        <v>0.41869007766688265</v>
      </c>
      <c r="AL16" s="147">
        <v>1.8222789334101819E-2</v>
      </c>
      <c r="AM16" s="148">
        <v>0</v>
      </c>
      <c r="AN16" s="148">
        <v>0</v>
      </c>
      <c r="AO16" s="148">
        <v>0</v>
      </c>
      <c r="AP16" s="148">
        <v>0</v>
      </c>
      <c r="AQ16" s="148">
        <v>1.8222789334101819E-2</v>
      </c>
      <c r="AR16" s="147">
        <v>0.3175964337484421</v>
      </c>
      <c r="AS16" s="147">
        <v>0</v>
      </c>
      <c r="AT16" s="148">
        <v>0</v>
      </c>
      <c r="AU16" s="148">
        <v>0</v>
      </c>
      <c r="AV16" s="148">
        <v>0</v>
      </c>
      <c r="AW16" s="148">
        <v>0</v>
      </c>
      <c r="AX16" s="147">
        <v>0</v>
      </c>
      <c r="AY16" s="148">
        <v>0</v>
      </c>
      <c r="AZ16" s="148">
        <v>0</v>
      </c>
      <c r="BA16" s="148">
        <v>0</v>
      </c>
      <c r="BB16" s="147">
        <v>7.2891157336407275E-2</v>
      </c>
      <c r="BC16" s="148">
        <v>0</v>
      </c>
      <c r="BD16" s="147">
        <v>7.2891157336407275E-2</v>
      </c>
      <c r="BE16" s="148">
        <v>0</v>
      </c>
      <c r="BF16" s="148">
        <v>0</v>
      </c>
      <c r="BG16" s="148">
        <v>7.2891157336407275E-2</v>
      </c>
      <c r="BH16" s="148">
        <v>0</v>
      </c>
      <c r="BI16" s="148">
        <v>0</v>
      </c>
      <c r="BJ16" s="147">
        <v>7.2891157336407275E-2</v>
      </c>
      <c r="BK16" s="148">
        <v>7.2891157336407275E-2</v>
      </c>
      <c r="BL16" s="148">
        <v>0</v>
      </c>
      <c r="BM16" s="148">
        <v>0</v>
      </c>
      <c r="BN16" s="148">
        <v>0</v>
      </c>
      <c r="BO16" s="147">
        <v>0</v>
      </c>
      <c r="BP16" s="147">
        <v>0</v>
      </c>
      <c r="BQ16" s="147">
        <v>0</v>
      </c>
      <c r="BR16" s="148">
        <v>0</v>
      </c>
      <c r="BS16" s="148">
        <v>0</v>
      </c>
      <c r="BT16" s="147">
        <v>0.13808762823813336</v>
      </c>
      <c r="BU16" s="148">
        <v>8.8217543827823625E-2</v>
      </c>
      <c r="BV16" s="148">
        <v>4.987008441030974E-2</v>
      </c>
      <c r="BW16" s="147">
        <v>0.18170176070030708</v>
      </c>
      <c r="BX16" s="148">
        <v>0.13769884603618535</v>
      </c>
      <c r="BY16" s="148">
        <v>5.0975521876163877E-3</v>
      </c>
      <c r="BZ16" s="148">
        <v>3.8905362476505327E-2</v>
      </c>
      <c r="CA16" s="147">
        <v>0</v>
      </c>
      <c r="CB16" s="147">
        <v>0</v>
      </c>
      <c r="CC16" s="158">
        <v>146.57322579466705</v>
      </c>
      <c r="CD16" s="148">
        <v>27.446041729594903</v>
      </c>
      <c r="CE16" s="148">
        <v>9.1113946670509094E-3</v>
      </c>
      <c r="CF16" s="148">
        <v>119.11807267040511</v>
      </c>
      <c r="CG16" s="153">
        <v>-88351.40697101783</v>
      </c>
      <c r="CH16" s="153">
        <v>0.24903317598733565</v>
      </c>
      <c r="CI16" s="153">
        <v>0</v>
      </c>
      <c r="CJ16" s="149"/>
      <c r="CK16" s="151">
        <v>-88202.550203817824</v>
      </c>
      <c r="CL16" s="144"/>
    </row>
    <row r="17" spans="1:90" s="157" customFormat="1" ht="26.25" customHeight="1" x14ac:dyDescent="0.25">
      <c r="A17" s="293" t="s">
        <v>136</v>
      </c>
      <c r="B17" s="216" t="s">
        <v>101</v>
      </c>
      <c r="C17" s="146">
        <v>318842.35491838882</v>
      </c>
      <c r="D17" s="147">
        <v>7997.3844150276109</v>
      </c>
      <c r="E17" s="148">
        <v>7997.3844150276109</v>
      </c>
      <c r="F17" s="148">
        <v>0</v>
      </c>
      <c r="G17" s="148">
        <v>0</v>
      </c>
      <c r="H17" s="147">
        <v>2027.4649363412898</v>
      </c>
      <c r="I17" s="147">
        <v>213497.18455551122</v>
      </c>
      <c r="J17" s="148">
        <v>31644.219731451776</v>
      </c>
      <c r="K17" s="148">
        <v>4798.4586353360719</v>
      </c>
      <c r="L17" s="148">
        <v>380.67362732993246</v>
      </c>
      <c r="M17" s="148">
        <v>1828.2810051399251</v>
      </c>
      <c r="N17" s="148">
        <v>2073.4653721654622</v>
      </c>
      <c r="O17" s="148">
        <v>19197.072304461148</v>
      </c>
      <c r="P17" s="148">
        <v>93575.032354623923</v>
      </c>
      <c r="Q17" s="148">
        <v>3928.9040100984885</v>
      </c>
      <c r="R17" s="148">
        <v>735.2017326634209</v>
      </c>
      <c r="S17" s="148">
        <v>16925.069199450823</v>
      </c>
      <c r="T17" s="148">
        <v>26554.91642319422</v>
      </c>
      <c r="U17" s="148">
        <v>2888.1268033051947</v>
      </c>
      <c r="V17" s="148">
        <v>776.74412459809082</v>
      </c>
      <c r="W17" s="148">
        <v>1186.9454942117532</v>
      </c>
      <c r="X17" s="148">
        <v>2513.0974684044372</v>
      </c>
      <c r="Y17" s="148">
        <v>2231.6892795749968</v>
      </c>
      <c r="Z17" s="148">
        <v>413.50135554221583</v>
      </c>
      <c r="AA17" s="148">
        <v>721.85646828174913</v>
      </c>
      <c r="AB17" s="148">
        <v>1123.9291656775963</v>
      </c>
      <c r="AC17" s="147">
        <v>974.89678645481683</v>
      </c>
      <c r="AD17" s="147">
        <v>1127.1235360877695</v>
      </c>
      <c r="AE17" s="148">
        <v>215.33966504867621</v>
      </c>
      <c r="AF17" s="148">
        <v>911.78387103909336</v>
      </c>
      <c r="AG17" s="147">
        <v>6893.576130288111</v>
      </c>
      <c r="AH17" s="147">
        <v>18397.693103830945</v>
      </c>
      <c r="AI17" s="148">
        <v>2218.9277222439578</v>
      </c>
      <c r="AJ17" s="148">
        <v>6721.8264472316096</v>
      </c>
      <c r="AK17" s="148">
        <v>9456.9389343553776</v>
      </c>
      <c r="AL17" s="147">
        <v>6315.4794052153402</v>
      </c>
      <c r="AM17" s="148">
        <v>3273.8058325758593</v>
      </c>
      <c r="AN17" s="148">
        <v>3.9431719556976836</v>
      </c>
      <c r="AO17" s="148">
        <v>1.6961374556501112</v>
      </c>
      <c r="AP17" s="148">
        <v>2764.7792206622767</v>
      </c>
      <c r="AQ17" s="148">
        <v>271.25504256585651</v>
      </c>
      <c r="AR17" s="147">
        <v>8281.7748563738023</v>
      </c>
      <c r="AS17" s="147">
        <v>2330.6448608335759</v>
      </c>
      <c r="AT17" s="148">
        <v>711.73996762616207</v>
      </c>
      <c r="AU17" s="148">
        <v>505.46176353344697</v>
      </c>
      <c r="AV17" s="148">
        <v>211.9000288275343</v>
      </c>
      <c r="AW17" s="148">
        <v>901.54310084643248</v>
      </c>
      <c r="AX17" s="147">
        <v>2166.7381754642724</v>
      </c>
      <c r="AY17" s="148">
        <v>1153.3096568509957</v>
      </c>
      <c r="AZ17" s="148">
        <v>403.504289236185</v>
      </c>
      <c r="BA17" s="148">
        <v>609.92422937709171</v>
      </c>
      <c r="BB17" s="147">
        <v>425.9917854374915</v>
      </c>
      <c r="BC17" s="148">
        <v>0</v>
      </c>
      <c r="BD17" s="147">
        <v>9776.7545452166942</v>
      </c>
      <c r="BE17" s="148">
        <v>6806.2526124902943</v>
      </c>
      <c r="BF17" s="148">
        <v>854.25713952578201</v>
      </c>
      <c r="BG17" s="148">
        <v>1459.0077063232118</v>
      </c>
      <c r="BH17" s="148">
        <v>271.6867106629366</v>
      </c>
      <c r="BI17" s="148">
        <v>385.55037621447042</v>
      </c>
      <c r="BJ17" s="147">
        <v>3836.2322661392695</v>
      </c>
      <c r="BK17" s="148">
        <v>178.57141563068731</v>
      </c>
      <c r="BL17" s="148">
        <v>2923.5329263413473</v>
      </c>
      <c r="BM17" s="148">
        <v>288.63182489981165</v>
      </c>
      <c r="BN17" s="148">
        <v>445.4960992674234</v>
      </c>
      <c r="BO17" s="147">
        <v>10460.581587625682</v>
      </c>
      <c r="BP17" s="147">
        <v>7593.5693578206256</v>
      </c>
      <c r="BQ17" s="147">
        <v>9745.5694923221799</v>
      </c>
      <c r="BR17" s="148">
        <v>5934.8392276302184</v>
      </c>
      <c r="BS17" s="148">
        <v>3810.7302646919616</v>
      </c>
      <c r="BT17" s="147">
        <v>3020.891448950114</v>
      </c>
      <c r="BU17" s="148">
        <v>1574.5992042431101</v>
      </c>
      <c r="BV17" s="148">
        <v>1446.2922447070039</v>
      </c>
      <c r="BW17" s="147">
        <v>3427.2914842586661</v>
      </c>
      <c r="BX17" s="148">
        <v>946.47699007667825</v>
      </c>
      <c r="BY17" s="148">
        <v>360.1002161368753</v>
      </c>
      <c r="BZ17" s="148">
        <v>2120.7142780451122</v>
      </c>
      <c r="CA17" s="147">
        <v>545.51218918937298</v>
      </c>
      <c r="CB17" s="147">
        <v>0</v>
      </c>
      <c r="CC17" s="158">
        <v>166883.38031837152</v>
      </c>
      <c r="CD17" s="148">
        <v>132991.68165169432</v>
      </c>
      <c r="CE17" s="148">
        <v>0.35525659146151323</v>
      </c>
      <c r="CF17" s="148">
        <v>33891.343410085748</v>
      </c>
      <c r="CG17" s="153">
        <v>-5490.7231783948373</v>
      </c>
      <c r="CH17" s="153">
        <v>25.698942424009147</v>
      </c>
      <c r="CI17" s="153">
        <v>115313.7</v>
      </c>
      <c r="CJ17" s="149"/>
      <c r="CK17" s="151">
        <v>595574.41100078949</v>
      </c>
      <c r="CL17" s="144"/>
    </row>
    <row r="18" spans="1:90" s="157" customFormat="1" ht="26.25" customHeight="1" x14ac:dyDescent="0.25">
      <c r="A18" s="293" t="s">
        <v>137</v>
      </c>
      <c r="B18" s="216" t="s">
        <v>102</v>
      </c>
      <c r="C18" s="146">
        <v>8938.4809066642956</v>
      </c>
      <c r="D18" s="147">
        <v>422.88452683649564</v>
      </c>
      <c r="E18" s="148">
        <v>29.040951707742661</v>
      </c>
      <c r="F18" s="148">
        <v>333.82579014827559</v>
      </c>
      <c r="G18" s="148">
        <v>60.017784980477437</v>
      </c>
      <c r="H18" s="147">
        <v>22.916820023153797</v>
      </c>
      <c r="I18" s="147">
        <v>468.78311576876388</v>
      </c>
      <c r="J18" s="148">
        <v>31.288370894774744</v>
      </c>
      <c r="K18" s="148">
        <v>21.925036705169362</v>
      </c>
      <c r="L18" s="148">
        <v>14.923701583193115</v>
      </c>
      <c r="M18" s="148">
        <v>0</v>
      </c>
      <c r="N18" s="148">
        <v>12.081812761779679</v>
      </c>
      <c r="O18" s="148">
        <v>4.1538098513736327E-3</v>
      </c>
      <c r="P18" s="148">
        <v>30.558218131454879</v>
      </c>
      <c r="Q18" s="148">
        <v>1.9432372465300554</v>
      </c>
      <c r="R18" s="148">
        <v>23.670728643744454</v>
      </c>
      <c r="S18" s="148">
        <v>40.164467125820181</v>
      </c>
      <c r="T18" s="148">
        <v>4.9655457893195285</v>
      </c>
      <c r="U18" s="148">
        <v>162.63519703762495</v>
      </c>
      <c r="V18" s="148">
        <v>6.557875617068011</v>
      </c>
      <c r="W18" s="148">
        <v>3.2961769793519657</v>
      </c>
      <c r="X18" s="148">
        <v>19.259034930038254</v>
      </c>
      <c r="Y18" s="148">
        <v>32.51957957132916</v>
      </c>
      <c r="Z18" s="148">
        <v>17.004507704411537</v>
      </c>
      <c r="AA18" s="148">
        <v>21.858090090107627</v>
      </c>
      <c r="AB18" s="148">
        <v>24.127381147195052</v>
      </c>
      <c r="AC18" s="147">
        <v>72.433007975025106</v>
      </c>
      <c r="AD18" s="147">
        <v>93.821232401089162</v>
      </c>
      <c r="AE18" s="148">
        <v>53.617958419917279</v>
      </c>
      <c r="AF18" s="148">
        <v>40.20327398117189</v>
      </c>
      <c r="AG18" s="147">
        <v>799.59321928183408</v>
      </c>
      <c r="AH18" s="147">
        <v>717.87406707223272</v>
      </c>
      <c r="AI18" s="148">
        <v>150.21595734397258</v>
      </c>
      <c r="AJ18" s="148">
        <v>413.42383204783204</v>
      </c>
      <c r="AK18" s="148">
        <v>154.23427768042808</v>
      </c>
      <c r="AL18" s="147">
        <v>3239.8784739349603</v>
      </c>
      <c r="AM18" s="148">
        <v>2795.8677099427655</v>
      </c>
      <c r="AN18" s="148">
        <v>160.54922346175709</v>
      </c>
      <c r="AO18" s="148">
        <v>95.11953052509763</v>
      </c>
      <c r="AP18" s="148">
        <v>165.54960638764786</v>
      </c>
      <c r="AQ18" s="148">
        <v>22.7924036176918</v>
      </c>
      <c r="AR18" s="147">
        <v>134.84311041086204</v>
      </c>
      <c r="AS18" s="147">
        <v>311.19338326301977</v>
      </c>
      <c r="AT18" s="148">
        <v>19.472605066497415</v>
      </c>
      <c r="AU18" s="148">
        <v>18.288863875335057</v>
      </c>
      <c r="AV18" s="148">
        <v>6.4441720625563796</v>
      </c>
      <c r="AW18" s="148">
        <v>266.98774225863093</v>
      </c>
      <c r="AX18" s="147">
        <v>274.80678458509328</v>
      </c>
      <c r="AY18" s="148">
        <v>7.3192827103865002E-2</v>
      </c>
      <c r="AZ18" s="148">
        <v>34.328705370498014</v>
      </c>
      <c r="BA18" s="148">
        <v>240.40488638749139</v>
      </c>
      <c r="BB18" s="147">
        <v>99.57504006866867</v>
      </c>
      <c r="BC18" s="148">
        <v>0</v>
      </c>
      <c r="BD18" s="147">
        <v>573.84833334483915</v>
      </c>
      <c r="BE18" s="148">
        <v>310.71452842386122</v>
      </c>
      <c r="BF18" s="148">
        <v>226.08871926837091</v>
      </c>
      <c r="BG18" s="148">
        <v>27.142754643761133</v>
      </c>
      <c r="BH18" s="148">
        <v>6.2100437866568843</v>
      </c>
      <c r="BI18" s="148">
        <v>3.6922872221889493</v>
      </c>
      <c r="BJ18" s="147">
        <v>294.56371340315519</v>
      </c>
      <c r="BK18" s="148">
        <v>29.247812827849827</v>
      </c>
      <c r="BL18" s="148">
        <v>25.400528367246423</v>
      </c>
      <c r="BM18" s="148">
        <v>3.2718701666403463E-2</v>
      </c>
      <c r="BN18" s="148">
        <v>239.88265350639256</v>
      </c>
      <c r="BO18" s="147">
        <v>728.86315102161143</v>
      </c>
      <c r="BP18" s="147">
        <v>49.319899429172629</v>
      </c>
      <c r="BQ18" s="147">
        <v>446.43058719429632</v>
      </c>
      <c r="BR18" s="148">
        <v>413.19701222263666</v>
      </c>
      <c r="BS18" s="148">
        <v>33.233574971659692</v>
      </c>
      <c r="BT18" s="147">
        <v>18.67831183150804</v>
      </c>
      <c r="BU18" s="148">
        <v>13.778785746347623</v>
      </c>
      <c r="BV18" s="148">
        <v>4.8995260851604172</v>
      </c>
      <c r="BW18" s="147">
        <v>168.17412881851442</v>
      </c>
      <c r="BX18" s="148">
        <v>2.9371046758054633</v>
      </c>
      <c r="BY18" s="148">
        <v>8.7557872368149674</v>
      </c>
      <c r="BZ18" s="148">
        <v>156.48123690589398</v>
      </c>
      <c r="CA18" s="147">
        <v>0</v>
      </c>
      <c r="CB18" s="147">
        <v>0</v>
      </c>
      <c r="CC18" s="158">
        <v>38485.095748107466</v>
      </c>
      <c r="CD18" s="148">
        <v>274.23974865769605</v>
      </c>
      <c r="CE18" s="148">
        <v>37538.538299731459</v>
      </c>
      <c r="CF18" s="148">
        <v>672.31769971831091</v>
      </c>
      <c r="CG18" s="153">
        <v>-8175.941654771741</v>
      </c>
      <c r="CH18" s="153">
        <v>0</v>
      </c>
      <c r="CI18" s="153">
        <v>221237</v>
      </c>
      <c r="CJ18" s="149"/>
      <c r="CK18" s="151">
        <v>260484.63500000001</v>
      </c>
      <c r="CL18" s="144"/>
    </row>
    <row r="19" spans="1:90" s="157" customFormat="1" ht="26.25" customHeight="1" x14ac:dyDescent="0.25">
      <c r="A19" s="293" t="s">
        <v>138</v>
      </c>
      <c r="B19" s="216" t="s">
        <v>103</v>
      </c>
      <c r="C19" s="146">
        <v>60088.906905137432</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58515.721999667534</v>
      </c>
      <c r="AM19" s="148">
        <v>0</v>
      </c>
      <c r="AN19" s="148">
        <v>0</v>
      </c>
      <c r="AO19" s="148">
        <v>58515.721999667534</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1573.1849054698969</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21241.059384662571</v>
      </c>
      <c r="CH19" s="153">
        <v>0</v>
      </c>
      <c r="CI19" s="153">
        <v>75680</v>
      </c>
      <c r="CJ19" s="149"/>
      <c r="CK19" s="151">
        <v>157009.96628980001</v>
      </c>
      <c r="CL19" s="144"/>
    </row>
    <row r="20" spans="1:90" s="157" customFormat="1" ht="26.25" customHeight="1" x14ac:dyDescent="0.25">
      <c r="A20" s="293" t="s">
        <v>139</v>
      </c>
      <c r="B20" s="216" t="s">
        <v>104</v>
      </c>
      <c r="C20" s="146">
        <v>258469.12646986562</v>
      </c>
      <c r="D20" s="147">
        <v>0</v>
      </c>
      <c r="E20" s="148">
        <v>0</v>
      </c>
      <c r="F20" s="148">
        <v>0</v>
      </c>
      <c r="G20" s="148">
        <v>0</v>
      </c>
      <c r="H20" s="147">
        <v>0</v>
      </c>
      <c r="I20" s="147">
        <v>258469.12646986562</v>
      </c>
      <c r="J20" s="148">
        <v>0</v>
      </c>
      <c r="K20" s="148">
        <v>0</v>
      </c>
      <c r="L20" s="148">
        <v>0</v>
      </c>
      <c r="M20" s="148">
        <v>0</v>
      </c>
      <c r="N20" s="148">
        <v>0</v>
      </c>
      <c r="O20" s="148">
        <v>0</v>
      </c>
      <c r="P20" s="148">
        <v>258469.12646986562</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-44311.426000000036</v>
      </c>
      <c r="CH20" s="153">
        <v>826.29953013441991</v>
      </c>
      <c r="CI20" s="153">
        <v>5060</v>
      </c>
      <c r="CJ20" s="149"/>
      <c r="CK20" s="151">
        <v>220044</v>
      </c>
      <c r="CL20" s="144"/>
    </row>
    <row r="21" spans="1:90" s="157" customFormat="1" ht="26.25" customHeight="1" x14ac:dyDescent="0.25">
      <c r="A21" s="293" t="s">
        <v>140</v>
      </c>
      <c r="B21" s="216" t="s">
        <v>105</v>
      </c>
      <c r="C21" s="146">
        <v>172927.07649354512</v>
      </c>
      <c r="D21" s="147">
        <v>1.8126575999999999</v>
      </c>
      <c r="E21" s="148">
        <v>1.6989803999999999</v>
      </c>
      <c r="F21" s="148">
        <v>0.11367720000000001</v>
      </c>
      <c r="G21" s="148">
        <v>0</v>
      </c>
      <c r="H21" s="147">
        <v>464.76835661848099</v>
      </c>
      <c r="I21" s="147">
        <v>10073.367655061609</v>
      </c>
      <c r="J21" s="148">
        <v>2503.4913600283708</v>
      </c>
      <c r="K21" s="148">
        <v>138.16483105785417</v>
      </c>
      <c r="L21" s="148">
        <v>246.85227150958443</v>
      </c>
      <c r="M21" s="148">
        <v>27.30368136330398</v>
      </c>
      <c r="N21" s="148">
        <v>82.623169191159462</v>
      </c>
      <c r="O21" s="148">
        <v>164.74864503261637</v>
      </c>
      <c r="P21" s="148">
        <v>599.27095741259711</v>
      </c>
      <c r="Q21" s="148">
        <v>92.696649123115989</v>
      </c>
      <c r="R21" s="148">
        <v>110.47668655129368</v>
      </c>
      <c r="S21" s="148">
        <v>2186.0216106626594</v>
      </c>
      <c r="T21" s="148">
        <v>858.43877295635741</v>
      </c>
      <c r="U21" s="148">
        <v>808.73183384463243</v>
      </c>
      <c r="V21" s="148">
        <v>183.53596472583237</v>
      </c>
      <c r="W21" s="148">
        <v>418.90244334260285</v>
      </c>
      <c r="X21" s="148">
        <v>213.39363516515095</v>
      </c>
      <c r="Y21" s="148">
        <v>99.094726602846578</v>
      </c>
      <c r="Z21" s="148">
        <v>71.004740698871785</v>
      </c>
      <c r="AA21" s="148">
        <v>369.01914304530771</v>
      </c>
      <c r="AB21" s="148">
        <v>899.59653274745085</v>
      </c>
      <c r="AC21" s="147">
        <v>606.37633487261519</v>
      </c>
      <c r="AD21" s="147">
        <v>3741.9253310199747</v>
      </c>
      <c r="AE21" s="148">
        <v>29.998253725002829</v>
      </c>
      <c r="AF21" s="148">
        <v>3711.9270772949717</v>
      </c>
      <c r="AG21" s="147">
        <v>26229.925087349624</v>
      </c>
      <c r="AH21" s="147">
        <v>9731.8963224466934</v>
      </c>
      <c r="AI21" s="148">
        <v>1602.1080424342699</v>
      </c>
      <c r="AJ21" s="148">
        <v>5944.1931598151205</v>
      </c>
      <c r="AK21" s="148">
        <v>2185.5951201973021</v>
      </c>
      <c r="AL21" s="147">
        <v>87077.43023996288</v>
      </c>
      <c r="AM21" s="148">
        <v>49338.106465834047</v>
      </c>
      <c r="AN21" s="148">
        <v>10298.121186445136</v>
      </c>
      <c r="AO21" s="148">
        <v>0</v>
      </c>
      <c r="AP21" s="148">
        <v>26039.435539986844</v>
      </c>
      <c r="AQ21" s="148">
        <v>1401.7670476968635</v>
      </c>
      <c r="AR21" s="147">
        <v>436.18121445473531</v>
      </c>
      <c r="AS21" s="147">
        <v>1606.1444859479368</v>
      </c>
      <c r="AT21" s="148">
        <v>507.35495953742424</v>
      </c>
      <c r="AU21" s="148">
        <v>343.0805039132905</v>
      </c>
      <c r="AV21" s="148">
        <v>344.67122316203529</v>
      </c>
      <c r="AW21" s="148">
        <v>411.037799335187</v>
      </c>
      <c r="AX21" s="147">
        <v>2321.4633453422121</v>
      </c>
      <c r="AY21" s="148">
        <v>638.66095260483087</v>
      </c>
      <c r="AZ21" s="148">
        <v>430.331832387144</v>
      </c>
      <c r="BA21" s="148">
        <v>1252.4705603502373</v>
      </c>
      <c r="BB21" s="147">
        <v>1791.2575251830722</v>
      </c>
      <c r="BC21" s="148">
        <v>0</v>
      </c>
      <c r="BD21" s="147">
        <v>5536.8723649691592</v>
      </c>
      <c r="BE21" s="148">
        <v>2051.4176645686921</v>
      </c>
      <c r="BF21" s="148">
        <v>2555.0645213294601</v>
      </c>
      <c r="BG21" s="148">
        <v>289.42448590860522</v>
      </c>
      <c r="BH21" s="148">
        <v>469.04467606066953</v>
      </c>
      <c r="BI21" s="148">
        <v>171.92101710173336</v>
      </c>
      <c r="BJ21" s="147">
        <v>9365.0690077889085</v>
      </c>
      <c r="BK21" s="148">
        <v>4180.44661196165</v>
      </c>
      <c r="BL21" s="148">
        <v>381.43611555379232</v>
      </c>
      <c r="BM21" s="148">
        <v>18.10603510518736</v>
      </c>
      <c r="BN21" s="148">
        <v>4785.0802451682775</v>
      </c>
      <c r="BO21" s="147">
        <v>4835.6985248533247</v>
      </c>
      <c r="BP21" s="147">
        <v>1113.1445386528881</v>
      </c>
      <c r="BQ21" s="147">
        <v>5014.6698870876862</v>
      </c>
      <c r="BR21" s="148">
        <v>3796.6372021763946</v>
      </c>
      <c r="BS21" s="148">
        <v>1218.0326849112914</v>
      </c>
      <c r="BT21" s="147">
        <v>618.74062700426009</v>
      </c>
      <c r="BU21" s="148">
        <v>253.43848075115048</v>
      </c>
      <c r="BV21" s="148">
        <v>365.30214625310964</v>
      </c>
      <c r="BW21" s="147">
        <v>2360.3329873290604</v>
      </c>
      <c r="BX21" s="148">
        <v>376.24087993413121</v>
      </c>
      <c r="BY21" s="148">
        <v>925.82503390303646</v>
      </c>
      <c r="BZ21" s="148">
        <v>1058.2670734918929</v>
      </c>
      <c r="CA21" s="147">
        <v>0</v>
      </c>
      <c r="CB21" s="147">
        <v>0</v>
      </c>
      <c r="CC21" s="158">
        <v>79805.623967700551</v>
      </c>
      <c r="CD21" s="148">
        <v>0</v>
      </c>
      <c r="CE21" s="148">
        <v>79805.623967700551</v>
      </c>
      <c r="CF21" s="148">
        <v>0</v>
      </c>
      <c r="CG21" s="153">
        <v>-33506.243792420253</v>
      </c>
      <c r="CH21" s="153">
        <v>-3.600000127335079E-6</v>
      </c>
      <c r="CI21" s="153">
        <v>192956.696868</v>
      </c>
      <c r="CJ21" s="149"/>
      <c r="CK21" s="151">
        <v>412183.15353322541</v>
      </c>
      <c r="CL21" s="144"/>
    </row>
    <row r="22" spans="1:90" s="157" customFormat="1" ht="26.25" customHeight="1" x14ac:dyDescent="0.25">
      <c r="A22" s="293" t="s">
        <v>141</v>
      </c>
      <c r="B22" s="216" t="s">
        <v>106</v>
      </c>
      <c r="C22" s="146">
        <v>56742.688955585501</v>
      </c>
      <c r="D22" s="147">
        <v>15799.412150831693</v>
      </c>
      <c r="E22" s="148">
        <v>10226.961886552241</v>
      </c>
      <c r="F22" s="148">
        <v>3195.3567119728709</v>
      </c>
      <c r="G22" s="148">
        <v>2377.0935523065818</v>
      </c>
      <c r="H22" s="147">
        <v>308.1561327313068</v>
      </c>
      <c r="I22" s="147">
        <v>8778.3273604473834</v>
      </c>
      <c r="J22" s="148">
        <v>1608.6005024276558</v>
      </c>
      <c r="K22" s="148">
        <v>199.44124818715153</v>
      </c>
      <c r="L22" s="148">
        <v>349.01744939028953</v>
      </c>
      <c r="M22" s="148">
        <v>182.76413352121295</v>
      </c>
      <c r="N22" s="148">
        <v>218.33368394762317</v>
      </c>
      <c r="O22" s="148">
        <v>82.885091075328731</v>
      </c>
      <c r="P22" s="148">
        <v>986.19593430188968</v>
      </c>
      <c r="Q22" s="148">
        <v>216.31855880908017</v>
      </c>
      <c r="R22" s="148">
        <v>645.34871878008312</v>
      </c>
      <c r="S22" s="148">
        <v>1709.4631127054224</v>
      </c>
      <c r="T22" s="148">
        <v>675.43581601882397</v>
      </c>
      <c r="U22" s="148">
        <v>393.61992555244399</v>
      </c>
      <c r="V22" s="148">
        <v>72.268520452684982</v>
      </c>
      <c r="W22" s="148">
        <v>109.32776245217862</v>
      </c>
      <c r="X22" s="148">
        <v>330.2444340331873</v>
      </c>
      <c r="Y22" s="148">
        <v>158.75047780244995</v>
      </c>
      <c r="Z22" s="148">
        <v>56.343380521966189</v>
      </c>
      <c r="AA22" s="148">
        <v>627.53607503849173</v>
      </c>
      <c r="AB22" s="148">
        <v>156.43253542941818</v>
      </c>
      <c r="AC22" s="147">
        <v>75.095824102051509</v>
      </c>
      <c r="AD22" s="147">
        <v>520.32681357071181</v>
      </c>
      <c r="AE22" s="148">
        <v>53.06943127065955</v>
      </c>
      <c r="AF22" s="148">
        <v>467.25738230005226</v>
      </c>
      <c r="AG22" s="147">
        <v>6252.8285690357934</v>
      </c>
      <c r="AH22" s="147">
        <v>7095.1738755362594</v>
      </c>
      <c r="AI22" s="148">
        <v>887.5540308459706</v>
      </c>
      <c r="AJ22" s="148">
        <v>2366.2408874304911</v>
      </c>
      <c r="AK22" s="148">
        <v>3841.378957259798</v>
      </c>
      <c r="AL22" s="147">
        <v>2328.294205933465</v>
      </c>
      <c r="AM22" s="148">
        <v>1776.1308977702874</v>
      </c>
      <c r="AN22" s="148">
        <v>5.6900459991749006</v>
      </c>
      <c r="AO22" s="148">
        <v>0.69168149171059135</v>
      </c>
      <c r="AP22" s="148">
        <v>451.45672592244432</v>
      </c>
      <c r="AQ22" s="148">
        <v>94.324854749847773</v>
      </c>
      <c r="AR22" s="147">
        <v>2284.0144810613765</v>
      </c>
      <c r="AS22" s="147">
        <v>420.41464160033217</v>
      </c>
      <c r="AT22" s="148">
        <v>76.353484303328997</v>
      </c>
      <c r="AU22" s="148">
        <v>129.37681332803976</v>
      </c>
      <c r="AV22" s="148">
        <v>75.324804621588399</v>
      </c>
      <c r="AW22" s="148">
        <v>139.35953934737501</v>
      </c>
      <c r="AX22" s="147">
        <v>502.51879363084021</v>
      </c>
      <c r="AY22" s="148">
        <v>279.68790131557091</v>
      </c>
      <c r="AZ22" s="148">
        <v>108.50072133406039</v>
      </c>
      <c r="BA22" s="148">
        <v>114.33017098120894</v>
      </c>
      <c r="BB22" s="147">
        <v>238.28999358656426</v>
      </c>
      <c r="BC22" s="148">
        <v>0</v>
      </c>
      <c r="BD22" s="147">
        <v>2016.4976492909941</v>
      </c>
      <c r="BE22" s="148">
        <v>1446.3444648276661</v>
      </c>
      <c r="BF22" s="148">
        <v>168.70965690736605</v>
      </c>
      <c r="BG22" s="148">
        <v>256.62961640714093</v>
      </c>
      <c r="BH22" s="148">
        <v>62.409466201369973</v>
      </c>
      <c r="BI22" s="148">
        <v>82.404444947451083</v>
      </c>
      <c r="BJ22" s="147">
        <v>768.65709322999453</v>
      </c>
      <c r="BK22" s="148">
        <v>32.365201763447729</v>
      </c>
      <c r="BL22" s="148">
        <v>513.04394744614751</v>
      </c>
      <c r="BM22" s="148">
        <v>51.471172245448948</v>
      </c>
      <c r="BN22" s="148">
        <v>171.77677177495025</v>
      </c>
      <c r="BO22" s="147">
        <v>2358.8298973709384</v>
      </c>
      <c r="BP22" s="147">
        <v>3480.7014632708315</v>
      </c>
      <c r="BQ22" s="147">
        <v>2029.3085545737567</v>
      </c>
      <c r="BR22" s="148">
        <v>996.43842595961132</v>
      </c>
      <c r="BS22" s="148">
        <v>1032.8701286141454</v>
      </c>
      <c r="BT22" s="147">
        <v>782.78428111766584</v>
      </c>
      <c r="BU22" s="148">
        <v>400.39501592550118</v>
      </c>
      <c r="BV22" s="148">
        <v>382.38926519216466</v>
      </c>
      <c r="BW22" s="147">
        <v>615.25634924634858</v>
      </c>
      <c r="BX22" s="148">
        <v>106.48350358590397</v>
      </c>
      <c r="BY22" s="148">
        <v>161.41594045177015</v>
      </c>
      <c r="BZ22" s="148">
        <v>347.35690520867445</v>
      </c>
      <c r="CA22" s="147">
        <v>87.800825417186545</v>
      </c>
      <c r="CB22" s="147">
        <v>0</v>
      </c>
      <c r="CC22" s="158">
        <v>140145.24810695171</v>
      </c>
      <c r="CD22" s="148">
        <v>127025.49630826699</v>
      </c>
      <c r="CE22" s="148">
        <v>0</v>
      </c>
      <c r="CF22" s="148">
        <v>13119.751798684723</v>
      </c>
      <c r="CG22" s="153">
        <v>89055.340496052231</v>
      </c>
      <c r="CH22" s="153">
        <v>-3.600000127335079E-6</v>
      </c>
      <c r="CI22" s="153">
        <v>186857</v>
      </c>
      <c r="CJ22" s="149"/>
      <c r="CK22" s="151">
        <v>472800.27755498944</v>
      </c>
      <c r="CL22" s="144"/>
    </row>
    <row r="23" spans="1:90" s="157" customFormat="1" ht="26.25" customHeight="1" x14ac:dyDescent="0.25">
      <c r="A23" s="293" t="s">
        <v>142</v>
      </c>
      <c r="B23" s="216" t="s">
        <v>107</v>
      </c>
      <c r="C23" s="146">
        <v>55513.789066643258</v>
      </c>
      <c r="D23" s="147">
        <v>1943.4808689199526</v>
      </c>
      <c r="E23" s="148">
        <v>1943.4808689199526</v>
      </c>
      <c r="F23" s="148">
        <v>0</v>
      </c>
      <c r="G23" s="148">
        <v>0</v>
      </c>
      <c r="H23" s="147">
        <v>1152.7941057047544</v>
      </c>
      <c r="I23" s="147">
        <v>18560.433281793728</v>
      </c>
      <c r="J23" s="148">
        <v>1786.1790609268098</v>
      </c>
      <c r="K23" s="148">
        <v>37.427199330906973</v>
      </c>
      <c r="L23" s="148">
        <v>37.251565152457317</v>
      </c>
      <c r="M23" s="148">
        <v>1397.63481148347</v>
      </c>
      <c r="N23" s="148">
        <v>28.038088087134106</v>
      </c>
      <c r="O23" s="148">
        <v>4848.3809164237227</v>
      </c>
      <c r="P23" s="148">
        <v>2949.3743251665105</v>
      </c>
      <c r="Q23" s="148">
        <v>245.09719271630524</v>
      </c>
      <c r="R23" s="148">
        <v>72.494560988578826</v>
      </c>
      <c r="S23" s="148">
        <v>6364.537476151605</v>
      </c>
      <c r="T23" s="148">
        <v>510.91374462566989</v>
      </c>
      <c r="U23" s="148">
        <v>15.847666921650905</v>
      </c>
      <c r="V23" s="148">
        <v>41.941533224965134</v>
      </c>
      <c r="W23" s="148">
        <v>85.274488482154723</v>
      </c>
      <c r="X23" s="148">
        <v>14.16436259695646</v>
      </c>
      <c r="Y23" s="148">
        <v>12.834827210355167</v>
      </c>
      <c r="Z23" s="148">
        <v>1.1839496951898956</v>
      </c>
      <c r="AA23" s="148">
        <v>71.189681505310801</v>
      </c>
      <c r="AB23" s="148">
        <v>40.667831103976248</v>
      </c>
      <c r="AC23" s="147">
        <v>0</v>
      </c>
      <c r="AD23" s="147">
        <v>118.54229128451526</v>
      </c>
      <c r="AE23" s="148">
        <v>23.848623398383818</v>
      </c>
      <c r="AF23" s="148">
        <v>94.693667886131436</v>
      </c>
      <c r="AG23" s="147">
        <v>670.90489755062936</v>
      </c>
      <c r="AH23" s="147">
        <v>204.41987479997945</v>
      </c>
      <c r="AI23" s="148">
        <v>24.267955358882229</v>
      </c>
      <c r="AJ23" s="148">
        <v>87.592301123287427</v>
      </c>
      <c r="AK23" s="148">
        <v>92.559618317809793</v>
      </c>
      <c r="AL23" s="147">
        <v>32367.332825795122</v>
      </c>
      <c r="AM23" s="148">
        <v>0.26312686516389894</v>
      </c>
      <c r="AN23" s="148">
        <v>32363.082403341436</v>
      </c>
      <c r="AO23" s="148">
        <v>3.8898516902536673E-4</v>
      </c>
      <c r="AP23" s="148">
        <v>3.6674294209431069</v>
      </c>
      <c r="AQ23" s="148">
        <v>0.31947718240825512</v>
      </c>
      <c r="AR23" s="147">
        <v>0.71716219376169299</v>
      </c>
      <c r="AS23" s="147">
        <v>32.248765335424913</v>
      </c>
      <c r="AT23" s="148">
        <v>0.23154328997444609</v>
      </c>
      <c r="AU23" s="148">
        <v>30.760923273003772</v>
      </c>
      <c r="AV23" s="148">
        <v>0.16459938847122291</v>
      </c>
      <c r="AW23" s="148">
        <v>1.0916993839754707</v>
      </c>
      <c r="AX23" s="147">
        <v>1.6085517330475727</v>
      </c>
      <c r="AY23" s="148">
        <v>0.79375958230787957</v>
      </c>
      <c r="AZ23" s="148">
        <v>0.2134793379502469</v>
      </c>
      <c r="BA23" s="148">
        <v>0.60131281278944615</v>
      </c>
      <c r="BB23" s="147">
        <v>0.49354210285719724</v>
      </c>
      <c r="BC23" s="148">
        <v>0</v>
      </c>
      <c r="BD23" s="147">
        <v>8.9380995740696676</v>
      </c>
      <c r="BE23" s="148">
        <v>6.645695697582835</v>
      </c>
      <c r="BF23" s="148">
        <v>0.99848817749074648</v>
      </c>
      <c r="BG23" s="148">
        <v>0.67153445620994456</v>
      </c>
      <c r="BH23" s="148">
        <v>0.25159401554743221</v>
      </c>
      <c r="BI23" s="148">
        <v>0.37078722723871005</v>
      </c>
      <c r="BJ23" s="147">
        <v>4.2203703065114828</v>
      </c>
      <c r="BK23" s="148">
        <v>0.21943513616658641</v>
      </c>
      <c r="BL23" s="148">
        <v>3.6304955214681751</v>
      </c>
      <c r="BM23" s="148">
        <v>0.35672770972757245</v>
      </c>
      <c r="BN23" s="148">
        <v>1.3711939149149761E-2</v>
      </c>
      <c r="BO23" s="147">
        <v>9.2440869045723275</v>
      </c>
      <c r="BP23" s="147">
        <v>1.3232170991315155</v>
      </c>
      <c r="BQ23" s="147">
        <v>3.7841773515953969</v>
      </c>
      <c r="BR23" s="148">
        <v>2.0694710984702422</v>
      </c>
      <c r="BS23" s="148">
        <v>1.7147062531251547</v>
      </c>
      <c r="BT23" s="147">
        <v>130.31689352890731</v>
      </c>
      <c r="BU23" s="148">
        <v>60.615295031799917</v>
      </c>
      <c r="BV23" s="148">
        <v>69.701598497107383</v>
      </c>
      <c r="BW23" s="147">
        <v>239.76267945250638</v>
      </c>
      <c r="BX23" s="148">
        <v>37.460528053820262</v>
      </c>
      <c r="BY23" s="148">
        <v>3.1940808395518268</v>
      </c>
      <c r="BZ23" s="148">
        <v>199.10807055913429</v>
      </c>
      <c r="CA23" s="147">
        <v>63.223375212186312</v>
      </c>
      <c r="CB23" s="147">
        <v>0</v>
      </c>
      <c r="CC23" s="158">
        <v>0</v>
      </c>
      <c r="CD23" s="148">
        <v>0</v>
      </c>
      <c r="CE23" s="148">
        <v>0</v>
      </c>
      <c r="CF23" s="148">
        <v>0</v>
      </c>
      <c r="CG23" s="153">
        <v>-26564.510354564118</v>
      </c>
      <c r="CH23" s="153">
        <v>0</v>
      </c>
      <c r="CI23" s="153">
        <v>418508</v>
      </c>
      <c r="CJ23" s="149"/>
      <c r="CK23" s="151">
        <v>447457.27871207916</v>
      </c>
      <c r="CL23" s="144"/>
    </row>
    <row r="24" spans="1:90" s="157" customFormat="1" ht="26.25" customHeight="1" x14ac:dyDescent="0.25">
      <c r="A24" s="293" t="s">
        <v>143</v>
      </c>
      <c r="B24" s="216" t="s">
        <v>108</v>
      </c>
      <c r="C24" s="146">
        <v>84504.606875466532</v>
      </c>
      <c r="D24" s="147">
        <v>46.551107727357511</v>
      </c>
      <c r="E24" s="148">
        <v>45.870740515037774</v>
      </c>
      <c r="F24" s="148">
        <v>0.49455659795053064</v>
      </c>
      <c r="G24" s="148">
        <v>0.18581061436920798</v>
      </c>
      <c r="H24" s="147">
        <v>19.85781270609132</v>
      </c>
      <c r="I24" s="147">
        <v>81001.097485244289</v>
      </c>
      <c r="J24" s="148">
        <v>262.88043872620756</v>
      </c>
      <c r="K24" s="148">
        <v>11.754732868282449</v>
      </c>
      <c r="L24" s="148">
        <v>100.02270768944639</v>
      </c>
      <c r="M24" s="148">
        <v>49.808858493598166</v>
      </c>
      <c r="N24" s="148">
        <v>56.769903794261019</v>
      </c>
      <c r="O24" s="148">
        <v>39271.667130208793</v>
      </c>
      <c r="P24" s="148">
        <v>40616.37780359578</v>
      </c>
      <c r="Q24" s="148">
        <v>5.080145607087629</v>
      </c>
      <c r="R24" s="148">
        <v>203.41259175381052</v>
      </c>
      <c r="S24" s="148">
        <v>114.06747594603161</v>
      </c>
      <c r="T24" s="148">
        <v>26.520724368971969</v>
      </c>
      <c r="U24" s="148">
        <v>24.565414774217004</v>
      </c>
      <c r="V24" s="148">
        <v>5.458374950848027</v>
      </c>
      <c r="W24" s="148">
        <v>10.200100454245094</v>
      </c>
      <c r="X24" s="148">
        <v>20.081421797911045</v>
      </c>
      <c r="Y24" s="148">
        <v>8.7830483720217778</v>
      </c>
      <c r="Z24" s="148">
        <v>1.3786260282067435</v>
      </c>
      <c r="AA24" s="148">
        <v>202.39584327542929</v>
      </c>
      <c r="AB24" s="148">
        <v>9.8721425391549573</v>
      </c>
      <c r="AC24" s="147">
        <v>0.84013674374926828</v>
      </c>
      <c r="AD24" s="147">
        <v>44.619855536625636</v>
      </c>
      <c r="AE24" s="148">
        <v>5.6277915412680564</v>
      </c>
      <c r="AF24" s="148">
        <v>38.992063995357583</v>
      </c>
      <c r="AG24" s="147">
        <v>1841.1552804502301</v>
      </c>
      <c r="AH24" s="147">
        <v>205.08546130863112</v>
      </c>
      <c r="AI24" s="148">
        <v>48.191014977536959</v>
      </c>
      <c r="AJ24" s="148">
        <v>45.281055463256088</v>
      </c>
      <c r="AK24" s="148">
        <v>111.61339086783806</v>
      </c>
      <c r="AL24" s="147">
        <v>115.40812772838849</v>
      </c>
      <c r="AM24" s="148">
        <v>19.571529415432654</v>
      </c>
      <c r="AN24" s="148">
        <v>0.80667627222686511</v>
      </c>
      <c r="AO24" s="148">
        <v>3.2819058143739652</v>
      </c>
      <c r="AP24" s="148">
        <v>82.110281451987532</v>
      </c>
      <c r="AQ24" s="148">
        <v>9.6377347743674733</v>
      </c>
      <c r="AR24" s="147">
        <v>204.30472706243222</v>
      </c>
      <c r="AS24" s="147">
        <v>61.94894641988175</v>
      </c>
      <c r="AT24" s="148">
        <v>19.968976356523036</v>
      </c>
      <c r="AU24" s="148">
        <v>5.8557180839573046</v>
      </c>
      <c r="AV24" s="148">
        <v>7.0934947169251448</v>
      </c>
      <c r="AW24" s="148">
        <v>29.030757262476268</v>
      </c>
      <c r="AX24" s="147">
        <v>43.72916645815183</v>
      </c>
      <c r="AY24" s="148">
        <v>22.617635177703168</v>
      </c>
      <c r="AZ24" s="148">
        <v>6.7124957540104431</v>
      </c>
      <c r="BA24" s="148">
        <v>14.399035526438219</v>
      </c>
      <c r="BB24" s="147">
        <v>19.387722391163102</v>
      </c>
      <c r="BC24" s="148">
        <v>0</v>
      </c>
      <c r="BD24" s="147">
        <v>231.21523195554383</v>
      </c>
      <c r="BE24" s="148">
        <v>162.77937224238977</v>
      </c>
      <c r="BF24" s="148">
        <v>29.399116900003449</v>
      </c>
      <c r="BG24" s="148">
        <v>20.658313603869281</v>
      </c>
      <c r="BH24" s="148">
        <v>6.6290051526209588</v>
      </c>
      <c r="BI24" s="148">
        <v>11.749424056660365</v>
      </c>
      <c r="BJ24" s="147">
        <v>113.53159180584613</v>
      </c>
      <c r="BK24" s="148">
        <v>6.4485545735851346</v>
      </c>
      <c r="BL24" s="148">
        <v>83.796606041345555</v>
      </c>
      <c r="BM24" s="148">
        <v>8.4856424306504632</v>
      </c>
      <c r="BN24" s="148">
        <v>14.800788760264997</v>
      </c>
      <c r="BO24" s="147">
        <v>236.2357715737715</v>
      </c>
      <c r="BP24" s="147">
        <v>92.128812841882137</v>
      </c>
      <c r="BQ24" s="147">
        <v>59.825550502873071</v>
      </c>
      <c r="BR24" s="148">
        <v>22.032315157840181</v>
      </c>
      <c r="BS24" s="148">
        <v>37.79323534503289</v>
      </c>
      <c r="BT24" s="147">
        <v>40.655520283821652</v>
      </c>
      <c r="BU24" s="148">
        <v>25.256434173038201</v>
      </c>
      <c r="BV24" s="148">
        <v>15.399086110783452</v>
      </c>
      <c r="BW24" s="147">
        <v>124.76936664263198</v>
      </c>
      <c r="BX24" s="148">
        <v>106.94408454607033</v>
      </c>
      <c r="BY24" s="148">
        <v>5.3277598718977828</v>
      </c>
      <c r="BZ24" s="148">
        <v>12.497522224663861</v>
      </c>
      <c r="CA24" s="147">
        <v>2.2592000831557399</v>
      </c>
      <c r="CB24" s="147">
        <v>0</v>
      </c>
      <c r="CC24" s="158">
        <v>6368.9230977688594</v>
      </c>
      <c r="CD24" s="148">
        <v>2157.0478500596178</v>
      </c>
      <c r="CE24" s="148">
        <v>1412.2593955629163</v>
      </c>
      <c r="CF24" s="148">
        <v>2799.6158521463253</v>
      </c>
      <c r="CG24" s="153">
        <v>3765.394237606175</v>
      </c>
      <c r="CH24" s="153">
        <v>78.173989865550539</v>
      </c>
      <c r="CI24" s="153">
        <v>46173</v>
      </c>
      <c r="CJ24" s="149"/>
      <c r="CK24" s="151">
        <v>140890.09820070711</v>
      </c>
      <c r="CL24" s="144"/>
    </row>
    <row r="25" spans="1:90" s="157" customFormat="1" ht="26.25" customHeight="1" x14ac:dyDescent="0.25">
      <c r="A25" s="293" t="s">
        <v>144</v>
      </c>
      <c r="B25" s="216" t="s">
        <v>109</v>
      </c>
      <c r="C25" s="146">
        <v>32675.806527675923</v>
      </c>
      <c r="D25" s="147">
        <v>100.52247555825984</v>
      </c>
      <c r="E25" s="148">
        <v>0</v>
      </c>
      <c r="F25" s="148">
        <v>0</v>
      </c>
      <c r="G25" s="148">
        <v>100.52247555825984</v>
      </c>
      <c r="H25" s="147">
        <v>300.15187021180009</v>
      </c>
      <c r="I25" s="147">
        <v>27954.855243584414</v>
      </c>
      <c r="J25" s="148">
        <v>20.187093550192515</v>
      </c>
      <c r="K25" s="148">
        <v>0.10454710379654666</v>
      </c>
      <c r="L25" s="148">
        <v>8.4820933033639303</v>
      </c>
      <c r="M25" s="148">
        <v>1.985231521681865</v>
      </c>
      <c r="N25" s="148">
        <v>1.6844388668815824</v>
      </c>
      <c r="O25" s="148">
        <v>13014.167704865671</v>
      </c>
      <c r="P25" s="148">
        <v>2039.4981811213165</v>
      </c>
      <c r="Q25" s="148">
        <v>0</v>
      </c>
      <c r="R25" s="148">
        <v>8.9531289973871928</v>
      </c>
      <c r="S25" s="148">
        <v>11101.27095193389</v>
      </c>
      <c r="T25" s="148">
        <v>309.78238380835489</v>
      </c>
      <c r="U25" s="148">
        <v>3.3182253950781155</v>
      </c>
      <c r="V25" s="148">
        <v>2.1937435656777464</v>
      </c>
      <c r="W25" s="148">
        <v>4.6240218498535155</v>
      </c>
      <c r="X25" s="148">
        <v>2.6494330096217813</v>
      </c>
      <c r="Y25" s="148">
        <v>0.62586708698904803</v>
      </c>
      <c r="Z25" s="148">
        <v>1.0486601469435182</v>
      </c>
      <c r="AA25" s="148">
        <v>1433.5048423393764</v>
      </c>
      <c r="AB25" s="148">
        <v>0.77469511833890026</v>
      </c>
      <c r="AC25" s="147">
        <v>0.56341716733609837</v>
      </c>
      <c r="AD25" s="147">
        <v>0</v>
      </c>
      <c r="AE25" s="148">
        <v>0</v>
      </c>
      <c r="AF25" s="148">
        <v>0</v>
      </c>
      <c r="AG25" s="147">
        <v>3596.9957167749903</v>
      </c>
      <c r="AH25" s="147">
        <v>431.65027939775496</v>
      </c>
      <c r="AI25" s="148">
        <v>353.92221267110637</v>
      </c>
      <c r="AJ25" s="148">
        <v>77.72806672664862</v>
      </c>
      <c r="AK25" s="148">
        <v>0</v>
      </c>
      <c r="AL25" s="147">
        <v>0</v>
      </c>
      <c r="AM25" s="148">
        <v>0</v>
      </c>
      <c r="AN25" s="148">
        <v>0</v>
      </c>
      <c r="AO25" s="148">
        <v>0</v>
      </c>
      <c r="AP25" s="148">
        <v>0</v>
      </c>
      <c r="AQ25" s="148">
        <v>0</v>
      </c>
      <c r="AR25" s="147">
        <v>0</v>
      </c>
      <c r="AS25" s="147">
        <v>122.75439465174625</v>
      </c>
      <c r="AT25" s="148">
        <v>1.2256298040928848</v>
      </c>
      <c r="AU25" s="148">
        <v>0</v>
      </c>
      <c r="AV25" s="148">
        <v>0</v>
      </c>
      <c r="AW25" s="148">
        <v>121.52876484765336</v>
      </c>
      <c r="AX25" s="147">
        <v>0</v>
      </c>
      <c r="AY25" s="148">
        <v>0</v>
      </c>
      <c r="AZ25" s="148">
        <v>0</v>
      </c>
      <c r="BA25" s="148">
        <v>0</v>
      </c>
      <c r="BB25" s="147">
        <v>45.676224272915519</v>
      </c>
      <c r="BC25" s="148">
        <v>0</v>
      </c>
      <c r="BD25" s="147">
        <v>73.408007823798414</v>
      </c>
      <c r="BE25" s="148">
        <v>54.254404744935002</v>
      </c>
      <c r="BF25" s="148">
        <v>1.9353406977505827</v>
      </c>
      <c r="BG25" s="148">
        <v>17.218262381112829</v>
      </c>
      <c r="BH25" s="148">
        <v>0</v>
      </c>
      <c r="BI25" s="148">
        <v>0</v>
      </c>
      <c r="BJ25" s="147">
        <v>49.228898232904832</v>
      </c>
      <c r="BK25" s="148">
        <v>8.9397912209957084</v>
      </c>
      <c r="BL25" s="148">
        <v>0</v>
      </c>
      <c r="BM25" s="148">
        <v>0</v>
      </c>
      <c r="BN25" s="148">
        <v>40.289107011909124</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0.432</v>
      </c>
      <c r="CD25" s="148">
        <v>0</v>
      </c>
      <c r="CE25" s="148">
        <v>0.432</v>
      </c>
      <c r="CF25" s="148">
        <v>0</v>
      </c>
      <c r="CG25" s="153">
        <v>108738.22139732406</v>
      </c>
      <c r="CH25" s="153">
        <v>0</v>
      </c>
      <c r="CI25" s="153">
        <v>236695.21315</v>
      </c>
      <c r="CJ25" s="149"/>
      <c r="CK25" s="151">
        <v>378109.67307499994</v>
      </c>
      <c r="CL25" s="144"/>
    </row>
    <row r="26" spans="1:90" s="157" customFormat="1" ht="26.25" customHeight="1" x14ac:dyDescent="0.25">
      <c r="A26" s="293" t="s">
        <v>145</v>
      </c>
      <c r="B26" s="216" t="s">
        <v>110</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c r="CL26" s="144"/>
    </row>
    <row r="27" spans="1:90" s="157" customFormat="1" ht="26.25" customHeight="1" x14ac:dyDescent="0.25">
      <c r="A27" s="293" t="s">
        <v>146</v>
      </c>
      <c r="B27" s="216" t="s">
        <v>111</v>
      </c>
      <c r="C27" s="146">
        <v>23329.19727152272</v>
      </c>
      <c r="D27" s="147">
        <v>553.88273278692304</v>
      </c>
      <c r="E27" s="148">
        <v>553.88273278692304</v>
      </c>
      <c r="F27" s="148">
        <v>0</v>
      </c>
      <c r="G27" s="148">
        <v>0</v>
      </c>
      <c r="H27" s="147">
        <v>678.08182436210461</v>
      </c>
      <c r="I27" s="147">
        <v>15534.127083424204</v>
      </c>
      <c r="J27" s="148">
        <v>1566.9517028701409</v>
      </c>
      <c r="K27" s="148">
        <v>0</v>
      </c>
      <c r="L27" s="148">
        <v>317.30664497339501</v>
      </c>
      <c r="M27" s="148">
        <v>7370.52730313764</v>
      </c>
      <c r="N27" s="148">
        <v>2153.2490290170263</v>
      </c>
      <c r="O27" s="148">
        <v>0.46333601947428427</v>
      </c>
      <c r="P27" s="148">
        <v>35.476500000000016</v>
      </c>
      <c r="Q27" s="148">
        <v>0</v>
      </c>
      <c r="R27" s="148">
        <v>462.36397234518887</v>
      </c>
      <c r="S27" s="148">
        <v>3127.7516657227193</v>
      </c>
      <c r="T27" s="148">
        <v>1.5050000000000008</v>
      </c>
      <c r="U27" s="148">
        <v>17.535275203149155</v>
      </c>
      <c r="V27" s="148">
        <v>6.5127977124023566</v>
      </c>
      <c r="W27" s="148">
        <v>10.03980136486876</v>
      </c>
      <c r="X27" s="148">
        <v>15.78071703601506</v>
      </c>
      <c r="Y27" s="148">
        <v>15.119095791994816</v>
      </c>
      <c r="Z27" s="148">
        <v>1.3946622390083394</v>
      </c>
      <c r="AA27" s="148">
        <v>425.5999160586199</v>
      </c>
      <c r="AB27" s="148">
        <v>6.5496639325615131</v>
      </c>
      <c r="AC27" s="147">
        <v>0</v>
      </c>
      <c r="AD27" s="147">
        <v>0.651729794576971</v>
      </c>
      <c r="AE27" s="148">
        <v>3.2667741256878192E-2</v>
      </c>
      <c r="AF27" s="148">
        <v>0.61906205332009279</v>
      </c>
      <c r="AG27" s="147">
        <v>5526.4977556779231</v>
      </c>
      <c r="AH27" s="147">
        <v>65.924873044653197</v>
      </c>
      <c r="AI27" s="148">
        <v>5.1438994069382202</v>
      </c>
      <c r="AJ27" s="148">
        <v>36.126088794638122</v>
      </c>
      <c r="AK27" s="148">
        <v>24.654884843076861</v>
      </c>
      <c r="AL27" s="147">
        <v>7.6823480383151812E-3</v>
      </c>
      <c r="AM27" s="148">
        <v>6.2648198941985759E-3</v>
      </c>
      <c r="AN27" s="148">
        <v>9.1154700572370828E-5</v>
      </c>
      <c r="AO27" s="148">
        <v>9.2613957299281406E-6</v>
      </c>
      <c r="AP27" s="148">
        <v>3.5946046387281291E-4</v>
      </c>
      <c r="AQ27" s="148">
        <v>9.5765158394149369E-4</v>
      </c>
      <c r="AR27" s="147">
        <v>12.893266722751692</v>
      </c>
      <c r="AS27" s="147">
        <v>910.99847028897955</v>
      </c>
      <c r="AT27" s="148">
        <v>910.84778359956852</v>
      </c>
      <c r="AU27" s="148">
        <v>0.14985318840955253</v>
      </c>
      <c r="AV27" s="148">
        <v>8.0516716489235246E-4</v>
      </c>
      <c r="AW27" s="148">
        <v>2.833383654227538E-5</v>
      </c>
      <c r="AX27" s="147">
        <v>8.2697879335678123E-4</v>
      </c>
      <c r="AY27" s="148">
        <v>2.1085307988470624E-4</v>
      </c>
      <c r="AZ27" s="148">
        <v>6.3613967111063964E-5</v>
      </c>
      <c r="BA27" s="148">
        <v>5.5251174636101097E-4</v>
      </c>
      <c r="BB27" s="147">
        <v>8.0621676904918133E-3</v>
      </c>
      <c r="BC27" s="148">
        <v>0</v>
      </c>
      <c r="BD27" s="147">
        <v>2.0473639596023805</v>
      </c>
      <c r="BE27" s="148">
        <v>1.2296898858930345</v>
      </c>
      <c r="BF27" s="148">
        <v>8.7568318360039447E-4</v>
      </c>
      <c r="BG27" s="148">
        <v>0.73282503699741797</v>
      </c>
      <c r="BH27" s="148">
        <v>1.6451649902665796E-4</v>
      </c>
      <c r="BI27" s="148">
        <v>8.3808837029301086E-2</v>
      </c>
      <c r="BJ27" s="147">
        <v>1.2317477673772807E-3</v>
      </c>
      <c r="BK27" s="148">
        <v>6.5262121760415674E-5</v>
      </c>
      <c r="BL27" s="148">
        <v>1.5827163570557128E-4</v>
      </c>
      <c r="BM27" s="148">
        <v>2.048646841718865E-5</v>
      </c>
      <c r="BN27" s="148">
        <v>9.8772754149410507E-4</v>
      </c>
      <c r="BO27" s="147">
        <v>3.5244334025864507E-2</v>
      </c>
      <c r="BP27" s="147">
        <v>13.184821603384082</v>
      </c>
      <c r="BQ27" s="147">
        <v>27.221186287532078</v>
      </c>
      <c r="BR27" s="148">
        <v>26.385138583069772</v>
      </c>
      <c r="BS27" s="148">
        <v>0.83604770446230603</v>
      </c>
      <c r="BT27" s="147">
        <v>1.0408676109501487</v>
      </c>
      <c r="BU27" s="148">
        <v>0.53739758886268674</v>
      </c>
      <c r="BV27" s="148">
        <v>0.50347002208746205</v>
      </c>
      <c r="BW27" s="147">
        <v>2.5922483828229015</v>
      </c>
      <c r="BX27" s="148">
        <v>4.2684146544990365E-2</v>
      </c>
      <c r="BY27" s="148">
        <v>2.292851436105205</v>
      </c>
      <c r="BZ27" s="148">
        <v>0.25671280017270631</v>
      </c>
      <c r="CA27" s="147">
        <v>0</v>
      </c>
      <c r="CB27" s="147">
        <v>0</v>
      </c>
      <c r="CC27" s="158">
        <v>26699.866964353427</v>
      </c>
      <c r="CD27" s="148">
        <v>18414.160961821217</v>
      </c>
      <c r="CE27" s="148">
        <v>0</v>
      </c>
      <c r="CF27" s="148">
        <v>8285.7060025322098</v>
      </c>
      <c r="CG27" s="153">
        <v>-1563.8197203872114</v>
      </c>
      <c r="CH27" s="153">
        <v>300.81909190829901</v>
      </c>
      <c r="CI27" s="153">
        <v>0</v>
      </c>
      <c r="CJ27" s="149"/>
      <c r="CK27" s="151">
        <v>48766.063607397235</v>
      </c>
      <c r="CL27" s="144"/>
    </row>
    <row r="28" spans="1:90" s="157" customFormat="1" ht="26.25" customHeight="1" x14ac:dyDescent="0.25">
      <c r="A28" s="293" t="s">
        <v>147</v>
      </c>
      <c r="B28" s="216" t="s">
        <v>112</v>
      </c>
      <c r="C28" s="146">
        <v>8946.8827073720058</v>
      </c>
      <c r="D28" s="147">
        <v>558.28334543411427</v>
      </c>
      <c r="E28" s="148">
        <v>544.97922660368658</v>
      </c>
      <c r="F28" s="148">
        <v>10.688844846065926</v>
      </c>
      <c r="G28" s="148">
        <v>2.6152739843618336</v>
      </c>
      <c r="H28" s="147">
        <v>21.577169115343427</v>
      </c>
      <c r="I28" s="147">
        <v>1242.9205231495052</v>
      </c>
      <c r="J28" s="148">
        <v>137.50607871342271</v>
      </c>
      <c r="K28" s="148">
        <v>7.0806506262257738</v>
      </c>
      <c r="L28" s="148">
        <v>11.252581652409944</v>
      </c>
      <c r="M28" s="148">
        <v>1.2036592429681443</v>
      </c>
      <c r="N28" s="148">
        <v>4.1791602535036168</v>
      </c>
      <c r="O28" s="148">
        <v>7.2610730112461681</v>
      </c>
      <c r="P28" s="148">
        <v>550.24957536734564</v>
      </c>
      <c r="Q28" s="148">
        <v>23.699143313825775</v>
      </c>
      <c r="R28" s="148">
        <v>5.2671195804435662</v>
      </c>
      <c r="S28" s="148">
        <v>98.435674716075169</v>
      </c>
      <c r="T28" s="148">
        <v>38.178205272038625</v>
      </c>
      <c r="U28" s="148">
        <v>95.796040175400421</v>
      </c>
      <c r="V28" s="148">
        <v>26.193624434265971</v>
      </c>
      <c r="W28" s="148">
        <v>44.898851316267432</v>
      </c>
      <c r="X28" s="148">
        <v>57.84204099319026</v>
      </c>
      <c r="Y28" s="148">
        <v>51.631855470277017</v>
      </c>
      <c r="Z28" s="148">
        <v>7.4920549894881976</v>
      </c>
      <c r="AA28" s="148">
        <v>16.622021134906042</v>
      </c>
      <c r="AB28" s="148">
        <v>58.131112886204761</v>
      </c>
      <c r="AC28" s="147">
        <v>30.0641877635803</v>
      </c>
      <c r="AD28" s="147">
        <v>206.30182937752062</v>
      </c>
      <c r="AE28" s="148">
        <v>3.729267507527533</v>
      </c>
      <c r="AF28" s="148">
        <v>202.57256186999308</v>
      </c>
      <c r="AG28" s="147">
        <v>1169.6227866924667</v>
      </c>
      <c r="AH28" s="147">
        <v>462.56832558593158</v>
      </c>
      <c r="AI28" s="148">
        <v>77.58687240702254</v>
      </c>
      <c r="AJ28" s="148">
        <v>281.39174638132988</v>
      </c>
      <c r="AK28" s="148">
        <v>103.58970679757917</v>
      </c>
      <c r="AL28" s="147">
        <v>3569.7003713132899</v>
      </c>
      <c r="AM28" s="148">
        <v>2306.5220448310852</v>
      </c>
      <c r="AN28" s="148">
        <v>40.942938540017991</v>
      </c>
      <c r="AO28" s="148">
        <v>0.35454730312526739</v>
      </c>
      <c r="AP28" s="148">
        <v>1158.8745842887292</v>
      </c>
      <c r="AQ28" s="148">
        <v>63.00625635033218</v>
      </c>
      <c r="AR28" s="147">
        <v>25.346979879766593</v>
      </c>
      <c r="AS28" s="147">
        <v>84.964397919632063</v>
      </c>
      <c r="AT28" s="148">
        <v>23.307301969102973</v>
      </c>
      <c r="AU28" s="148">
        <v>15.990032110406288</v>
      </c>
      <c r="AV28" s="148">
        <v>15.529050513915978</v>
      </c>
      <c r="AW28" s="148">
        <v>30.138013326206817</v>
      </c>
      <c r="AX28" s="147">
        <v>114.9674070065692</v>
      </c>
      <c r="AY28" s="148">
        <v>28.241786997959327</v>
      </c>
      <c r="AZ28" s="148">
        <v>20.567098954495762</v>
      </c>
      <c r="BA28" s="148">
        <v>66.158521054114118</v>
      </c>
      <c r="BB28" s="147">
        <v>83.669002027364655</v>
      </c>
      <c r="BC28" s="148">
        <v>0</v>
      </c>
      <c r="BD28" s="147">
        <v>270.52394899193644</v>
      </c>
      <c r="BE28" s="148">
        <v>104.61030404833383</v>
      </c>
      <c r="BF28" s="148">
        <v>123.11633492593585</v>
      </c>
      <c r="BG28" s="148">
        <v>14.012441830388211</v>
      </c>
      <c r="BH28" s="148">
        <v>21.018617929432303</v>
      </c>
      <c r="BI28" s="148">
        <v>7.76625025784623</v>
      </c>
      <c r="BJ28" s="147">
        <v>427.17345186500012</v>
      </c>
      <c r="BK28" s="148">
        <v>186.16998144257172</v>
      </c>
      <c r="BL28" s="148">
        <v>17.990838559720032</v>
      </c>
      <c r="BM28" s="148">
        <v>0.80065456676221358</v>
      </c>
      <c r="BN28" s="148">
        <v>222.21197729594616</v>
      </c>
      <c r="BO28" s="147">
        <v>245.91728515941861</v>
      </c>
      <c r="BP28" s="147">
        <v>51.423935464967528</v>
      </c>
      <c r="BQ28" s="147">
        <v>241.74992182155415</v>
      </c>
      <c r="BR28" s="148">
        <v>186.40466684838188</v>
      </c>
      <c r="BS28" s="148">
        <v>55.345254973172267</v>
      </c>
      <c r="BT28" s="147">
        <v>28.192481951609444</v>
      </c>
      <c r="BU28" s="148">
        <v>11.821819503758093</v>
      </c>
      <c r="BV28" s="148">
        <v>16.370662447851352</v>
      </c>
      <c r="BW28" s="147">
        <v>111.91535685243196</v>
      </c>
      <c r="BX28" s="148">
        <v>16.769089767682686</v>
      </c>
      <c r="BY28" s="148">
        <v>41.334327823000578</v>
      </c>
      <c r="BZ28" s="148">
        <v>53.811939261748691</v>
      </c>
      <c r="CA28" s="147">
        <v>0</v>
      </c>
      <c r="CB28" s="147">
        <v>0</v>
      </c>
      <c r="CC28" s="158">
        <v>5225.3138814932772</v>
      </c>
      <c r="CD28" s="148">
        <v>0</v>
      </c>
      <c r="CE28" s="148">
        <v>5212.1640534863991</v>
      </c>
      <c r="CF28" s="148">
        <v>13.149828006878362</v>
      </c>
      <c r="CG28" s="153">
        <v>-3368.9528018079945</v>
      </c>
      <c r="CH28" s="153">
        <v>-103.94423846443715</v>
      </c>
      <c r="CI28" s="153">
        <v>6070.9</v>
      </c>
      <c r="CJ28" s="149"/>
      <c r="CK28" s="151">
        <v>16770.199548592849</v>
      </c>
      <c r="CL28" s="144"/>
    </row>
    <row r="29" spans="1:90" s="157" customFormat="1" ht="26.25" customHeight="1" x14ac:dyDescent="0.25">
      <c r="A29" s="293" t="s">
        <v>148</v>
      </c>
      <c r="B29" s="216" t="s">
        <v>113</v>
      </c>
      <c r="C29" s="146">
        <v>2075.3486766550195</v>
      </c>
      <c r="D29" s="147">
        <v>1051.9004504349746</v>
      </c>
      <c r="E29" s="148">
        <v>1051.9004504349746</v>
      </c>
      <c r="F29" s="148">
        <v>0</v>
      </c>
      <c r="G29" s="148">
        <v>0</v>
      </c>
      <c r="H29" s="147">
        <v>0</v>
      </c>
      <c r="I29" s="147">
        <v>707.45740185889576</v>
      </c>
      <c r="J29" s="148">
        <v>407.72466121138768</v>
      </c>
      <c r="K29" s="148">
        <v>0</v>
      </c>
      <c r="L29" s="148">
        <v>4.3367048469739462</v>
      </c>
      <c r="M29" s="148">
        <v>31.210143408095881</v>
      </c>
      <c r="N29" s="148">
        <v>41.448653210751743</v>
      </c>
      <c r="O29" s="148">
        <v>1.0585935346559671E-2</v>
      </c>
      <c r="P29" s="148">
        <v>206.62525966795164</v>
      </c>
      <c r="Q29" s="148">
        <v>7.7367403320483907</v>
      </c>
      <c r="R29" s="148">
        <v>4.5775348761081789</v>
      </c>
      <c r="S29" s="148">
        <v>0</v>
      </c>
      <c r="T29" s="148">
        <v>0</v>
      </c>
      <c r="U29" s="148">
        <v>0</v>
      </c>
      <c r="V29" s="148">
        <v>0</v>
      </c>
      <c r="W29" s="148">
        <v>0</v>
      </c>
      <c r="X29" s="148">
        <v>0</v>
      </c>
      <c r="Y29" s="148">
        <v>0</v>
      </c>
      <c r="Z29" s="148">
        <v>0</v>
      </c>
      <c r="AA29" s="148">
        <v>3.7871183702317226</v>
      </c>
      <c r="AB29" s="148">
        <v>0</v>
      </c>
      <c r="AC29" s="147">
        <v>0</v>
      </c>
      <c r="AD29" s="147">
        <v>222.07336865452837</v>
      </c>
      <c r="AE29" s="148">
        <v>1.0394772452658036E-2</v>
      </c>
      <c r="AF29" s="148">
        <v>222.06297388207571</v>
      </c>
      <c r="AG29" s="147">
        <v>73.418754596064602</v>
      </c>
      <c r="AH29" s="147">
        <v>11.969136916417391</v>
      </c>
      <c r="AI29" s="148">
        <v>1.6367726018776212</v>
      </c>
      <c r="AJ29" s="148">
        <v>2.4872575538661552</v>
      </c>
      <c r="AK29" s="148">
        <v>7.8451067606736151</v>
      </c>
      <c r="AL29" s="147">
        <v>2.4444989671147353E-3</v>
      </c>
      <c r="AM29" s="148">
        <v>1.9934459730474351E-3</v>
      </c>
      <c r="AN29" s="148">
        <v>2.9005138830664373E-5</v>
      </c>
      <c r="AO29" s="148">
        <v>2.9469469728444184E-6</v>
      </c>
      <c r="AP29" s="148">
        <v>1.1437918827332682E-4</v>
      </c>
      <c r="AQ29" s="148">
        <v>3.0472171999046431E-4</v>
      </c>
      <c r="AR29" s="147">
        <v>4.1025968921623379</v>
      </c>
      <c r="AS29" s="147">
        <v>4.7948030313903968E-2</v>
      </c>
      <c r="AT29" s="148">
        <v>0</v>
      </c>
      <c r="AU29" s="148">
        <v>4.7682812918527682E-2</v>
      </c>
      <c r="AV29" s="148">
        <v>2.562016577636998E-4</v>
      </c>
      <c r="AW29" s="148">
        <v>9.0157376125828048E-6</v>
      </c>
      <c r="AX29" s="147">
        <v>2.6314204929327677E-4</v>
      </c>
      <c r="AY29" s="148">
        <v>6.7092786400779159E-5</v>
      </c>
      <c r="AZ29" s="148">
        <v>2.024176412230997E-5</v>
      </c>
      <c r="BA29" s="148">
        <v>1.7580749877018763E-4</v>
      </c>
      <c r="BB29" s="147">
        <v>2.5653563850298027E-3</v>
      </c>
      <c r="BC29" s="148">
        <v>0</v>
      </c>
      <c r="BD29" s="147">
        <v>0.65146476827071131</v>
      </c>
      <c r="BE29" s="148">
        <v>0.39128345148447613</v>
      </c>
      <c r="BF29" s="148">
        <v>2.7863963298132015E-4</v>
      </c>
      <c r="BG29" s="148">
        <v>0.23318262035012879</v>
      </c>
      <c r="BH29" s="148">
        <v>5.2348632207008886E-5</v>
      </c>
      <c r="BI29" s="148">
        <v>2.6667708170918004E-2</v>
      </c>
      <c r="BJ29" s="147">
        <v>3.9193826289598665E-4</v>
      </c>
      <c r="BK29" s="148">
        <v>2.0766201744491576E-5</v>
      </c>
      <c r="BL29" s="148">
        <v>5.036153635271629E-5</v>
      </c>
      <c r="BM29" s="148">
        <v>6.5187297732255795E-6</v>
      </c>
      <c r="BN29" s="148">
        <v>3.1429179502555322E-4</v>
      </c>
      <c r="BO29" s="147">
        <v>1.1214636162431285E-2</v>
      </c>
      <c r="BP29" s="147">
        <v>2.4307126318810783</v>
      </c>
      <c r="BQ29" s="147">
        <v>0.44668283757716865</v>
      </c>
      <c r="BR29" s="148">
        <v>0.18065508931272514</v>
      </c>
      <c r="BS29" s="148">
        <v>0.26602774826444353</v>
      </c>
      <c r="BT29" s="147">
        <v>0.33120079787856554</v>
      </c>
      <c r="BU29" s="148">
        <v>0.1709982214230544</v>
      </c>
      <c r="BV29" s="148">
        <v>0.16020257645551114</v>
      </c>
      <c r="BW29" s="147">
        <v>0.50207866422880854</v>
      </c>
      <c r="BX29" s="148">
        <v>1.3581961090672751E-2</v>
      </c>
      <c r="BY29" s="148">
        <v>0.40681149807615102</v>
      </c>
      <c r="BZ29" s="148">
        <v>8.1685205061984748E-2</v>
      </c>
      <c r="CA29" s="147">
        <v>0</v>
      </c>
      <c r="CB29" s="147">
        <v>0</v>
      </c>
      <c r="CC29" s="158">
        <v>0</v>
      </c>
      <c r="CD29" s="148">
        <v>0</v>
      </c>
      <c r="CE29" s="148">
        <v>0</v>
      </c>
      <c r="CF29" s="148">
        <v>0</v>
      </c>
      <c r="CG29" s="153">
        <v>-1336.0405760604981</v>
      </c>
      <c r="CH29" s="153">
        <v>30.486610392163129</v>
      </c>
      <c r="CI29" s="153">
        <v>0</v>
      </c>
      <c r="CJ29" s="149"/>
      <c r="CK29" s="151">
        <v>769.79471098668455</v>
      </c>
      <c r="CL29" s="144"/>
    </row>
    <row r="30" spans="1:90" s="157" customFormat="1" ht="26.25" customHeight="1" x14ac:dyDescent="0.25">
      <c r="A30" s="293" t="s">
        <v>149</v>
      </c>
      <c r="B30" s="216" t="s">
        <v>114</v>
      </c>
      <c r="C30" s="146">
        <v>262276.91386010492</v>
      </c>
      <c r="D30" s="147">
        <v>5330.906992878723</v>
      </c>
      <c r="E30" s="148">
        <v>5081.0703559210415</v>
      </c>
      <c r="F30" s="148">
        <v>200.72468408775407</v>
      </c>
      <c r="G30" s="148">
        <v>49.11195286992691</v>
      </c>
      <c r="H30" s="147">
        <v>1289.2061354620512</v>
      </c>
      <c r="I30" s="147">
        <v>132790.9491443194</v>
      </c>
      <c r="J30" s="148">
        <v>17971.605926876022</v>
      </c>
      <c r="K30" s="148">
        <v>3920.8308223931322</v>
      </c>
      <c r="L30" s="148">
        <v>602.45156377892795</v>
      </c>
      <c r="M30" s="148">
        <v>5750.3450732665151</v>
      </c>
      <c r="N30" s="148">
        <v>5126.4950355695546</v>
      </c>
      <c r="O30" s="148">
        <v>2052.0573649684306</v>
      </c>
      <c r="P30" s="148">
        <v>47998.455531030864</v>
      </c>
      <c r="Q30" s="148">
        <v>2563.5468951619987</v>
      </c>
      <c r="R30" s="148">
        <v>1096.3619196110774</v>
      </c>
      <c r="S30" s="148">
        <v>8811.3650686878063</v>
      </c>
      <c r="T30" s="148">
        <v>25753.859451424993</v>
      </c>
      <c r="U30" s="148">
        <v>2530.9517220142234</v>
      </c>
      <c r="V30" s="148">
        <v>786.11849821679266</v>
      </c>
      <c r="W30" s="148">
        <v>1211.5164838285796</v>
      </c>
      <c r="X30" s="148">
        <v>2214.9531525569328</v>
      </c>
      <c r="Y30" s="148">
        <v>1997.226909121506</v>
      </c>
      <c r="Z30" s="148">
        <v>326.49395932869294</v>
      </c>
      <c r="AA30" s="148">
        <v>1064.1067364170426</v>
      </c>
      <c r="AB30" s="148">
        <v>1012.2070300662854</v>
      </c>
      <c r="AC30" s="147">
        <v>25035.487159530196</v>
      </c>
      <c r="AD30" s="147">
        <v>6079.0604535002467</v>
      </c>
      <c r="AE30" s="148">
        <v>1368.2289660854321</v>
      </c>
      <c r="AF30" s="148">
        <v>4710.8314874148145</v>
      </c>
      <c r="AG30" s="147">
        <v>10248.17817396449</v>
      </c>
      <c r="AH30" s="147">
        <v>22894.148208156799</v>
      </c>
      <c r="AI30" s="148">
        <v>2182.5908304709001</v>
      </c>
      <c r="AJ30" s="148">
        <v>7085.5763624712308</v>
      </c>
      <c r="AK30" s="148">
        <v>13625.981015214667</v>
      </c>
      <c r="AL30" s="147">
        <v>12993.393116568475</v>
      </c>
      <c r="AM30" s="148">
        <v>6981.4212279927106</v>
      </c>
      <c r="AN30" s="148">
        <v>5.9543426530172674</v>
      </c>
      <c r="AO30" s="148">
        <v>8.0462307793942838</v>
      </c>
      <c r="AP30" s="148">
        <v>4473.2352851207097</v>
      </c>
      <c r="AQ30" s="148">
        <v>1524.7360300226449</v>
      </c>
      <c r="AR30" s="147">
        <v>7147.2684970860355</v>
      </c>
      <c r="AS30" s="147">
        <v>3044.9314226601127</v>
      </c>
      <c r="AT30" s="148">
        <v>547.84083754342964</v>
      </c>
      <c r="AU30" s="148">
        <v>535.69360639667548</v>
      </c>
      <c r="AV30" s="148">
        <v>1036.286689822783</v>
      </c>
      <c r="AW30" s="148">
        <v>925.11028889722445</v>
      </c>
      <c r="AX30" s="147">
        <v>2174.7272288577924</v>
      </c>
      <c r="AY30" s="148">
        <v>1192.8259076481804</v>
      </c>
      <c r="AZ30" s="148">
        <v>457.81494433924018</v>
      </c>
      <c r="BA30" s="148">
        <v>524.08637687037174</v>
      </c>
      <c r="BB30" s="147">
        <v>469.62509290666299</v>
      </c>
      <c r="BC30" s="148">
        <v>0</v>
      </c>
      <c r="BD30" s="147">
        <v>7599.9541469129445</v>
      </c>
      <c r="BE30" s="148">
        <v>5352.7105035010081</v>
      </c>
      <c r="BF30" s="148">
        <v>723.86146013191808</v>
      </c>
      <c r="BG30" s="148">
        <v>961.12873866830876</v>
      </c>
      <c r="BH30" s="148">
        <v>262.0698812033425</v>
      </c>
      <c r="BI30" s="148">
        <v>300.18356340836749</v>
      </c>
      <c r="BJ30" s="147">
        <v>3587.5802391352181</v>
      </c>
      <c r="BK30" s="148">
        <v>136.93161884744336</v>
      </c>
      <c r="BL30" s="148">
        <v>2203.7353494995532</v>
      </c>
      <c r="BM30" s="148">
        <v>445.67062731225991</v>
      </c>
      <c r="BN30" s="148">
        <v>801.24264347596181</v>
      </c>
      <c r="BO30" s="147">
        <v>8852.675846539405</v>
      </c>
      <c r="BP30" s="147">
        <v>2422.8755103626854</v>
      </c>
      <c r="BQ30" s="147">
        <v>6113.0174267763632</v>
      </c>
      <c r="BR30" s="148">
        <v>4172.6464625224453</v>
      </c>
      <c r="BS30" s="148">
        <v>1940.3709642539175</v>
      </c>
      <c r="BT30" s="147">
        <v>2292.7976926244437</v>
      </c>
      <c r="BU30" s="148">
        <v>1210.9727823126109</v>
      </c>
      <c r="BV30" s="148">
        <v>1081.824910311833</v>
      </c>
      <c r="BW30" s="147">
        <v>1611.8666960549999</v>
      </c>
      <c r="BX30" s="148">
        <v>451.1159706453173</v>
      </c>
      <c r="BY30" s="148">
        <v>368.65118914735552</v>
      </c>
      <c r="BZ30" s="148">
        <v>792.09953626232709</v>
      </c>
      <c r="CA30" s="147">
        <v>298.2646758078622</v>
      </c>
      <c r="CB30" s="147">
        <v>0</v>
      </c>
      <c r="CC30" s="158">
        <v>71733.282804618779</v>
      </c>
      <c r="CD30" s="148">
        <v>12753.089329964489</v>
      </c>
      <c r="CE30" s="148">
        <v>8.9024400000000004E-2</v>
      </c>
      <c r="CF30" s="148">
        <v>58980.104450254294</v>
      </c>
      <c r="CG30" s="153">
        <v>-4060.3733807485551</v>
      </c>
      <c r="CH30" s="153">
        <v>31.657897128661716</v>
      </c>
      <c r="CI30" s="153">
        <v>42638.400000000001</v>
      </c>
      <c r="CJ30" s="149"/>
      <c r="CK30" s="151">
        <v>372619.88118110382</v>
      </c>
      <c r="CL30" s="144"/>
    </row>
    <row r="31" spans="1:90" s="157" customFormat="1" ht="26.25" customHeight="1" x14ac:dyDescent="0.25">
      <c r="A31" s="293" t="s">
        <v>150</v>
      </c>
      <c r="B31" s="216" t="s">
        <v>115</v>
      </c>
      <c r="C31" s="146">
        <v>42622.408878037961</v>
      </c>
      <c r="D31" s="147">
        <v>220.95836580006019</v>
      </c>
      <c r="E31" s="148">
        <v>220.95836580006019</v>
      </c>
      <c r="F31" s="148">
        <v>0</v>
      </c>
      <c r="G31" s="148">
        <v>0</v>
      </c>
      <c r="H31" s="147">
        <v>0</v>
      </c>
      <c r="I31" s="147">
        <v>39013.197211492123</v>
      </c>
      <c r="J31" s="148">
        <v>2776.4146677016579</v>
      </c>
      <c r="K31" s="148">
        <v>36.609431776005486</v>
      </c>
      <c r="L31" s="148">
        <v>52.365567054183259</v>
      </c>
      <c r="M31" s="148">
        <v>2257.4564649664817</v>
      </c>
      <c r="N31" s="148">
        <v>1510.4909264504697</v>
      </c>
      <c r="O31" s="148">
        <v>6261.7409748178707</v>
      </c>
      <c r="P31" s="148">
        <v>24131.759248599403</v>
      </c>
      <c r="Q31" s="148">
        <v>621.74900791820664</v>
      </c>
      <c r="R31" s="148">
        <v>55.273581660731679</v>
      </c>
      <c r="S31" s="148">
        <v>0</v>
      </c>
      <c r="T31" s="148">
        <v>1253.7169999999999</v>
      </c>
      <c r="U31" s="148">
        <v>0.10441842441370255</v>
      </c>
      <c r="V31" s="148">
        <v>0</v>
      </c>
      <c r="W31" s="148">
        <v>0</v>
      </c>
      <c r="X31" s="148">
        <v>8.6944493694944891E-2</v>
      </c>
      <c r="Y31" s="148">
        <v>2.1811588112759281</v>
      </c>
      <c r="Z31" s="148">
        <v>4.2978360638637509</v>
      </c>
      <c r="AA31" s="148">
        <v>45.729328593085576</v>
      </c>
      <c r="AB31" s="148">
        <v>3.2206541607730861</v>
      </c>
      <c r="AC31" s="147">
        <v>900</v>
      </c>
      <c r="AD31" s="147">
        <v>19.872533285652441</v>
      </c>
      <c r="AE31" s="148">
        <v>3.4040646182395302</v>
      </c>
      <c r="AF31" s="148">
        <v>16.46846866741291</v>
      </c>
      <c r="AG31" s="147">
        <v>886.5290243391895</v>
      </c>
      <c r="AH31" s="147">
        <v>408.38103491443462</v>
      </c>
      <c r="AI31" s="148">
        <v>52.311106964223711</v>
      </c>
      <c r="AJ31" s="148">
        <v>124.77231427513271</v>
      </c>
      <c r="AK31" s="148">
        <v>231.2976136750782</v>
      </c>
      <c r="AL31" s="147">
        <v>45.126988335862151</v>
      </c>
      <c r="AM31" s="148">
        <v>3.8102550755253206E-2</v>
      </c>
      <c r="AN31" s="148">
        <v>5.5440166896976407E-4</v>
      </c>
      <c r="AO31" s="148">
        <v>5.6327684885379256E-5</v>
      </c>
      <c r="AP31" s="148">
        <v>41.880462325473829</v>
      </c>
      <c r="AQ31" s="148">
        <v>3.2078127302792145</v>
      </c>
      <c r="AR31" s="147">
        <v>170.96182728878412</v>
      </c>
      <c r="AS31" s="147">
        <v>21.713697324152079</v>
      </c>
      <c r="AT31" s="148">
        <v>2.6554026169179452</v>
      </c>
      <c r="AU31" s="148">
        <v>5.0405522229520425</v>
      </c>
      <c r="AV31" s="148">
        <v>1.5044640086265835</v>
      </c>
      <c r="AW31" s="148">
        <v>12.513278475655509</v>
      </c>
      <c r="AX31" s="147">
        <v>29.616130379581495</v>
      </c>
      <c r="AY31" s="148">
        <v>15.976897282190693</v>
      </c>
      <c r="AZ31" s="148">
        <v>5.5428274548147876</v>
      </c>
      <c r="BA31" s="148">
        <v>8.0964056425760127</v>
      </c>
      <c r="BB31" s="147">
        <v>5.5390616104827961</v>
      </c>
      <c r="BC31" s="148">
        <v>0</v>
      </c>
      <c r="BD31" s="147">
        <v>123.1951142661197</v>
      </c>
      <c r="BE31" s="148">
        <v>90.563218965654158</v>
      </c>
      <c r="BF31" s="148">
        <v>12.685010955160875</v>
      </c>
      <c r="BG31" s="148">
        <v>10.964710439983239</v>
      </c>
      <c r="BH31" s="148">
        <v>3.993058172932876</v>
      </c>
      <c r="BI31" s="148">
        <v>4.9891157323885613</v>
      </c>
      <c r="BJ31" s="147">
        <v>57.664773318809701</v>
      </c>
      <c r="BK31" s="148">
        <v>2.7198377966060483</v>
      </c>
      <c r="BL31" s="148">
        <v>44.94731367882283</v>
      </c>
      <c r="BM31" s="148">
        <v>4.4161818826164909</v>
      </c>
      <c r="BN31" s="148">
        <v>5.5814399607643281</v>
      </c>
      <c r="BO31" s="147">
        <v>202.99772939450122</v>
      </c>
      <c r="BP31" s="147">
        <v>201.05939542761871</v>
      </c>
      <c r="BQ31" s="147">
        <v>238.98271975543196</v>
      </c>
      <c r="BR31" s="148">
        <v>139.02662969669291</v>
      </c>
      <c r="BS31" s="148">
        <v>99.956090058739036</v>
      </c>
      <c r="BT31" s="147">
        <v>23.973940493777071</v>
      </c>
      <c r="BU31" s="148">
        <v>11.502045208495725</v>
      </c>
      <c r="BV31" s="148">
        <v>12.471895285281345</v>
      </c>
      <c r="BW31" s="147">
        <v>44.137533512470071</v>
      </c>
      <c r="BX31" s="148">
        <v>5.410931940426301</v>
      </c>
      <c r="BY31" s="148">
        <v>10.363638527806522</v>
      </c>
      <c r="BZ31" s="148">
        <v>28.362963044237247</v>
      </c>
      <c r="CA31" s="147">
        <v>8.5017970989051896</v>
      </c>
      <c r="CB31" s="147">
        <v>0</v>
      </c>
      <c r="CC31" s="158">
        <v>2439.2567780440377</v>
      </c>
      <c r="CD31" s="160">
        <v>2197.3907780440377</v>
      </c>
      <c r="CE31" s="160">
        <v>0</v>
      </c>
      <c r="CF31" s="160">
        <v>241.86600000000001</v>
      </c>
      <c r="CG31" s="161">
        <v>0</v>
      </c>
      <c r="CH31" s="161">
        <v>3.0708265520761415</v>
      </c>
      <c r="CI31" s="161">
        <v>0</v>
      </c>
      <c r="CJ31" s="149"/>
      <c r="CK31" s="151">
        <v>45064.736482634071</v>
      </c>
      <c r="CL31" s="144"/>
    </row>
    <row r="32" spans="1:90" s="157" customFormat="1" ht="26.25" customHeight="1" x14ac:dyDescent="0.25">
      <c r="A32" s="291" t="s">
        <v>151</v>
      </c>
      <c r="B32" s="212" t="s">
        <v>116</v>
      </c>
      <c r="C32" s="154">
        <v>11708.094184701828</v>
      </c>
      <c r="D32" s="154">
        <v>0</v>
      </c>
      <c r="E32" s="154">
        <v>0</v>
      </c>
      <c r="F32" s="154">
        <v>0</v>
      </c>
      <c r="G32" s="154">
        <v>0</v>
      </c>
      <c r="H32" s="154">
        <v>1027.4838078949469</v>
      </c>
      <c r="I32" s="154">
        <v>9000.1286063193347</v>
      </c>
      <c r="J32" s="154">
        <v>371.02799999999996</v>
      </c>
      <c r="K32" s="154">
        <v>0</v>
      </c>
      <c r="L32" s="154">
        <v>42.789119187585449</v>
      </c>
      <c r="M32" s="154">
        <v>322.38620866269525</v>
      </c>
      <c r="N32" s="154">
        <v>425.1425116629772</v>
      </c>
      <c r="O32" s="154">
        <v>1414.51755</v>
      </c>
      <c r="P32" s="154">
        <v>434.71672598432031</v>
      </c>
      <c r="Q32" s="154">
        <v>0.3124767936798899</v>
      </c>
      <c r="R32" s="154">
        <v>87.935324307527992</v>
      </c>
      <c r="S32" s="154">
        <v>5739.7795870892269</v>
      </c>
      <c r="T32" s="154">
        <v>72.894999999999996</v>
      </c>
      <c r="U32" s="154">
        <v>0.35389621799790527</v>
      </c>
      <c r="V32" s="154">
        <v>0.11806725338624287</v>
      </c>
      <c r="W32" s="154">
        <v>0.17410034476323313</v>
      </c>
      <c r="X32" s="154">
        <v>0.31864648628152176</v>
      </c>
      <c r="Y32" s="154">
        <v>0.30649809938217648</v>
      </c>
      <c r="Z32" s="154">
        <v>2.827294247070495E-2</v>
      </c>
      <c r="AA32" s="154">
        <v>87.207602631324534</v>
      </c>
      <c r="AB32" s="154">
        <v>0.11901865571821571</v>
      </c>
      <c r="AC32" s="154">
        <v>0</v>
      </c>
      <c r="AD32" s="154">
        <v>904.18581661398468</v>
      </c>
      <c r="AE32" s="154">
        <v>0</v>
      </c>
      <c r="AF32" s="154">
        <v>904.18581661398468</v>
      </c>
      <c r="AG32" s="154">
        <v>776.29595387356187</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293546.39596878435</v>
      </c>
      <c r="CH32" s="154">
        <v>-990.78892671061658</v>
      </c>
      <c r="CI32" s="154">
        <v>0</v>
      </c>
      <c r="CJ32" s="154">
        <v>1774297.7151234329</v>
      </c>
      <c r="CK32" s="154">
        <v>2078561.4163502085</v>
      </c>
      <c r="CL32" s="144"/>
    </row>
    <row r="33" spans="1:90" s="157" customFormat="1" ht="26.25" customHeight="1" x14ac:dyDescent="0.25">
      <c r="A33" s="294" t="s">
        <v>152</v>
      </c>
      <c r="B33" s="217" t="s">
        <v>117</v>
      </c>
      <c r="C33" s="146">
        <v>379.68579999999997</v>
      </c>
      <c r="D33" s="147">
        <v>0</v>
      </c>
      <c r="E33" s="148">
        <v>0</v>
      </c>
      <c r="F33" s="148">
        <v>0</v>
      </c>
      <c r="G33" s="148">
        <v>0</v>
      </c>
      <c r="H33" s="147">
        <v>0</v>
      </c>
      <c r="I33" s="147">
        <v>379.68579999999997</v>
      </c>
      <c r="J33" s="148">
        <v>371.02799999999996</v>
      </c>
      <c r="K33" s="148">
        <v>0</v>
      </c>
      <c r="L33" s="148">
        <v>0</v>
      </c>
      <c r="M33" s="148">
        <v>0</v>
      </c>
      <c r="N33" s="148">
        <v>0</v>
      </c>
      <c r="O33" s="148">
        <v>0</v>
      </c>
      <c r="P33" s="148">
        <v>8.3453232063201099</v>
      </c>
      <c r="Q33" s="148">
        <v>0.3124767936798899</v>
      </c>
      <c r="R33" s="148">
        <v>0</v>
      </c>
      <c r="S33" s="148">
        <v>0</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-86.315406710642492</v>
      </c>
      <c r="CI33" s="151">
        <v>0</v>
      </c>
      <c r="CJ33" s="149"/>
      <c r="CK33" s="151">
        <v>293.37039328935748</v>
      </c>
      <c r="CL33" s="144"/>
    </row>
    <row r="34" spans="1:90" s="157" customFormat="1" ht="26.25" customHeight="1" x14ac:dyDescent="0.25">
      <c r="A34" s="295" t="s">
        <v>153</v>
      </c>
      <c r="B34" s="213" t="s">
        <v>118</v>
      </c>
      <c r="C34" s="146">
        <v>11328.408384701828</v>
      </c>
      <c r="D34" s="147">
        <v>0</v>
      </c>
      <c r="E34" s="148">
        <v>0</v>
      </c>
      <c r="F34" s="148">
        <v>0</v>
      </c>
      <c r="G34" s="148">
        <v>0</v>
      </c>
      <c r="H34" s="147">
        <v>1027.4838078949469</v>
      </c>
      <c r="I34" s="147">
        <v>8620.4428063193354</v>
      </c>
      <c r="J34" s="148">
        <v>0</v>
      </c>
      <c r="K34" s="148">
        <v>0</v>
      </c>
      <c r="L34" s="148">
        <v>42.789119187585449</v>
      </c>
      <c r="M34" s="148">
        <v>322.38620866269525</v>
      </c>
      <c r="N34" s="148">
        <v>425.1425116629772</v>
      </c>
      <c r="O34" s="148">
        <v>1414.51755</v>
      </c>
      <c r="P34" s="148">
        <v>426.37140277800017</v>
      </c>
      <c r="Q34" s="148">
        <v>0</v>
      </c>
      <c r="R34" s="148">
        <v>87.935324307527992</v>
      </c>
      <c r="S34" s="148">
        <v>5739.7795870892269</v>
      </c>
      <c r="T34" s="148">
        <v>72.894999999999996</v>
      </c>
      <c r="U34" s="148">
        <v>0.35389621799790527</v>
      </c>
      <c r="V34" s="148">
        <v>0.11806725338624287</v>
      </c>
      <c r="W34" s="148">
        <v>0.17410034476323313</v>
      </c>
      <c r="X34" s="148">
        <v>0.31864648628152176</v>
      </c>
      <c r="Y34" s="148">
        <v>0.30649809938217648</v>
      </c>
      <c r="Z34" s="148">
        <v>2.827294247070495E-2</v>
      </c>
      <c r="AA34" s="148">
        <v>87.207602631324534</v>
      </c>
      <c r="AB34" s="148">
        <v>0.11901865571821571</v>
      </c>
      <c r="AC34" s="147">
        <v>0</v>
      </c>
      <c r="AD34" s="147">
        <v>904.18581661398468</v>
      </c>
      <c r="AE34" s="148">
        <v>0</v>
      </c>
      <c r="AF34" s="148">
        <v>904.18581661398468</v>
      </c>
      <c r="AG34" s="147">
        <v>776.29595387356187</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-904.47351999997409</v>
      </c>
      <c r="CI34" s="153">
        <v>0</v>
      </c>
      <c r="CJ34" s="149"/>
      <c r="CK34" s="151">
        <v>10423.934864701854</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1774297.7151234329</v>
      </c>
      <c r="CK35" s="151">
        <v>1774297.7151234329</v>
      </c>
      <c r="CL35" s="144"/>
    </row>
    <row r="36" spans="1:90" s="157" customFormat="1" ht="26.25" customHeight="1" x14ac:dyDescent="0.25">
      <c r="A36" s="296" t="s">
        <v>155</v>
      </c>
      <c r="B36" s="218" t="s">
        <v>120</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293546.39596878435</v>
      </c>
      <c r="CH36" s="170">
        <v>0</v>
      </c>
      <c r="CI36" s="149"/>
      <c r="CJ36" s="149"/>
      <c r="CK36" s="171">
        <v>293546.39596878435</v>
      </c>
      <c r="CL36" s="144"/>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1526969.6725145234</v>
      </c>
      <c r="D38" s="177">
        <v>34610.440975258061</v>
      </c>
      <c r="E38" s="177">
        <v>28279.689860091163</v>
      </c>
      <c r="F38" s="177">
        <v>3741.2042648529173</v>
      </c>
      <c r="G38" s="177">
        <v>2589.5468503139768</v>
      </c>
      <c r="H38" s="177">
        <v>10288.577320479273</v>
      </c>
      <c r="I38" s="177">
        <v>940826.36171297857</v>
      </c>
      <c r="J38" s="177">
        <v>62577.857468037553</v>
      </c>
      <c r="K38" s="177">
        <v>9171.7971353845951</v>
      </c>
      <c r="L38" s="177">
        <v>2167.7571224438016</v>
      </c>
      <c r="M38" s="177">
        <v>19679.784730443778</v>
      </c>
      <c r="N38" s="177">
        <v>12343.415247618725</v>
      </c>
      <c r="O38" s="177">
        <v>88734.636830629519</v>
      </c>
      <c r="P38" s="177">
        <v>481545.66731286893</v>
      </c>
      <c r="Q38" s="177">
        <v>7707.1022799097018</v>
      </c>
      <c r="R38" s="177">
        <v>3511.4023873325527</v>
      </c>
      <c r="S38" s="177">
        <v>70270.628006047802</v>
      </c>
      <c r="T38" s="177">
        <v>151542.42498783403</v>
      </c>
      <c r="U38" s="177">
        <v>7062.3457785141691</v>
      </c>
      <c r="V38" s="177">
        <v>1916.622554160469</v>
      </c>
      <c r="W38" s="177">
        <v>3098.4274264807091</v>
      </c>
      <c r="X38" s="177">
        <v>5501.038378864996</v>
      </c>
      <c r="Y38" s="177">
        <v>4634.0321552690029</v>
      </c>
      <c r="Z38" s="177">
        <v>903.31844120665596</v>
      </c>
      <c r="AA38" s="177">
        <v>5090.4771172033479</v>
      </c>
      <c r="AB38" s="177">
        <v>3367.6263527281708</v>
      </c>
      <c r="AC38" s="177">
        <v>27695.756854609372</v>
      </c>
      <c r="AD38" s="177">
        <v>13078.631481225862</v>
      </c>
      <c r="AE38" s="177">
        <v>1756.9134344282772</v>
      </c>
      <c r="AF38" s="177">
        <v>11321.718046797587</v>
      </c>
      <c r="AG38" s="177">
        <v>64966.135407887334</v>
      </c>
      <c r="AH38" s="177">
        <v>60634.962720227893</v>
      </c>
      <c r="AI38" s="177">
        <v>7605.5403949882975</v>
      </c>
      <c r="AJ38" s="177">
        <v>23188.52233311794</v>
      </c>
      <c r="AK38" s="177">
        <v>29840.899992121649</v>
      </c>
      <c r="AL38" s="177">
        <v>206567.79559746734</v>
      </c>
      <c r="AM38" s="177">
        <v>66491.736413865612</v>
      </c>
      <c r="AN38" s="177">
        <v>42879.090680949579</v>
      </c>
      <c r="AO38" s="177">
        <v>58624.912492358417</v>
      </c>
      <c r="AP38" s="177">
        <v>35180.989679282422</v>
      </c>
      <c r="AQ38" s="177">
        <v>3391.0663310113268</v>
      </c>
      <c r="AR38" s="177">
        <v>18705.232644781881</v>
      </c>
      <c r="AS38" s="177">
        <v>8948.034706340175</v>
      </c>
      <c r="AT38" s="177">
        <v>2820.9984917130218</v>
      </c>
      <c r="AU38" s="177">
        <v>1589.7754427788036</v>
      </c>
      <c r="AV38" s="177">
        <v>1698.9197450101292</v>
      </c>
      <c r="AW38" s="177">
        <v>2838.3410268382208</v>
      </c>
      <c r="AX38" s="177">
        <v>7630.1768343352469</v>
      </c>
      <c r="AY38" s="177">
        <v>3332.1880092205506</v>
      </c>
      <c r="AZ38" s="177">
        <v>1467.5164903900827</v>
      </c>
      <c r="BA38" s="177">
        <v>2830.4723347246136</v>
      </c>
      <c r="BB38" s="177">
        <v>3179.5900754776862</v>
      </c>
      <c r="BC38" s="177">
        <v>0</v>
      </c>
      <c r="BD38" s="177">
        <v>26214.377150391749</v>
      </c>
      <c r="BE38" s="177">
        <v>16388.152782913588</v>
      </c>
      <c r="BF38" s="177">
        <v>4696.1171133665712</v>
      </c>
      <c r="BG38" s="177">
        <v>3058.0399177229087</v>
      </c>
      <c r="BH38" s="177">
        <v>1103.3133020310893</v>
      </c>
      <c r="BI38" s="177">
        <v>968.75403435759904</v>
      </c>
      <c r="BJ38" s="177">
        <v>18503.996159509086</v>
      </c>
      <c r="BK38" s="177">
        <v>4762.1332510730017</v>
      </c>
      <c r="BL38" s="177">
        <v>6197.5143604091227</v>
      </c>
      <c r="BM38" s="177">
        <v>817.97161584170453</v>
      </c>
      <c r="BN38" s="177">
        <v>6726.3769321852542</v>
      </c>
      <c r="BO38" s="177">
        <v>29504.282096047998</v>
      </c>
      <c r="BP38" s="177">
        <v>15022.646618045455</v>
      </c>
      <c r="BQ38" s="177">
        <v>23921.279070770266</v>
      </c>
      <c r="BR38" s="177">
        <v>15689.967571490068</v>
      </c>
      <c r="BS38" s="177">
        <v>8231.311499280202</v>
      </c>
      <c r="BT38" s="177">
        <v>6958.7436886273044</v>
      </c>
      <c r="BU38" s="177">
        <v>3563.2809412507954</v>
      </c>
      <c r="BV38" s="177">
        <v>3395.4627473765099</v>
      </c>
      <c r="BW38" s="177">
        <v>8707.0893372539267</v>
      </c>
      <c r="BX38" s="177">
        <v>2050.0413455732782</v>
      </c>
      <c r="BY38" s="177">
        <v>1887.9212607725676</v>
      </c>
      <c r="BZ38" s="177">
        <v>4769.1267309080831</v>
      </c>
      <c r="CA38" s="177">
        <v>1005.5620628086689</v>
      </c>
      <c r="CB38" s="177">
        <v>0</v>
      </c>
      <c r="CC38" s="177">
        <v>540874.43857769447</v>
      </c>
      <c r="CD38" s="177">
        <v>298662.57087355381</v>
      </c>
      <c r="CE38" s="177">
        <v>123969.47110886745</v>
      </c>
      <c r="CF38" s="177">
        <v>118242.3965952733</v>
      </c>
      <c r="CG38" s="177">
        <v>280622.73087942996</v>
      </c>
      <c r="CH38" s="177">
        <v>201.72274920611289</v>
      </c>
      <c r="CI38" s="177">
        <v>1576180.8050179996</v>
      </c>
      <c r="CJ38" s="177">
        <v>1774297.7151234329</v>
      </c>
      <c r="CK38" s="177">
        <v>5699147.0848622862</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AA940F1C-1FEE-4B54-8E6E-6C28F1D5B1A3}">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J32 C11:CF34 D10 E9 F8 G7 H6" xr:uid="{4BE8E467-D122-458B-920F-82AD2FA22A29}">
      <formula1>OR(AND(ISNUMBER(C6),C6&gt;=0),C6=":")</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60E2-F33E-4518-A351-F8D09A624C12}">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7109375" style="43" customWidth="1"/>
    <col min="49" max="78" width="14.85546875" style="43" customWidth="1"/>
    <col min="79" max="79" width="16.28515625" style="43" customWidth="1"/>
    <col min="80" max="84" width="14.85546875" style="43" customWidth="1"/>
    <col min="85" max="87" width="15.42578125" style="43" customWidth="1"/>
    <col min="88" max="89" width="14.85546875" style="43" customWidth="1"/>
    <col min="90" max="90" width="16.140625" style="45" customWidth="1"/>
    <col min="91" max="16384" width="11.42578125" style="2"/>
  </cols>
  <sheetData>
    <row r="1" spans="1:90" s="1" customFormat="1" ht="195" customHeight="1" x14ac:dyDescent="0.25">
      <c r="A1" s="307"/>
      <c r="B1" s="335" t="s">
        <v>283</v>
      </c>
      <c r="C1" s="242" t="s">
        <v>263</v>
      </c>
      <c r="D1" s="243" t="s">
        <v>3</v>
      </c>
      <c r="E1" s="244" t="s">
        <v>4</v>
      </c>
      <c r="F1" s="244" t="s">
        <v>5</v>
      </c>
      <c r="G1" s="244" t="s">
        <v>6</v>
      </c>
      <c r="H1" s="243" t="s">
        <v>7</v>
      </c>
      <c r="I1" s="243" t="s">
        <v>8</v>
      </c>
      <c r="J1" s="244" t="s">
        <v>9</v>
      </c>
      <c r="K1" s="244" t="s">
        <v>10</v>
      </c>
      <c r="L1" s="244" t="s">
        <v>11</v>
      </c>
      <c r="M1" s="244" t="s">
        <v>12</v>
      </c>
      <c r="N1" s="244" t="s">
        <v>13</v>
      </c>
      <c r="O1" s="244" t="s">
        <v>14</v>
      </c>
      <c r="P1" s="244" t="s">
        <v>15</v>
      </c>
      <c r="Q1" s="244" t="s">
        <v>16</v>
      </c>
      <c r="R1" s="244" t="s">
        <v>17</v>
      </c>
      <c r="S1" s="244" t="s">
        <v>18</v>
      </c>
      <c r="T1" s="244" t="s">
        <v>19</v>
      </c>
      <c r="U1" s="244" t="s">
        <v>20</v>
      </c>
      <c r="V1" s="244" t="s">
        <v>21</v>
      </c>
      <c r="W1" s="244" t="s">
        <v>22</v>
      </c>
      <c r="X1" s="244" t="s">
        <v>23</v>
      </c>
      <c r="Y1" s="244" t="s">
        <v>24</v>
      </c>
      <c r="Z1" s="244" t="s">
        <v>25</v>
      </c>
      <c r="AA1" s="244" t="s">
        <v>26</v>
      </c>
      <c r="AB1" s="244" t="s">
        <v>27</v>
      </c>
      <c r="AC1" s="243" t="s">
        <v>28</v>
      </c>
      <c r="AD1" s="243" t="s">
        <v>29</v>
      </c>
      <c r="AE1" s="244" t="s">
        <v>30</v>
      </c>
      <c r="AF1" s="244" t="s">
        <v>31</v>
      </c>
      <c r="AG1" s="243" t="s">
        <v>32</v>
      </c>
      <c r="AH1" s="243" t="s">
        <v>33</v>
      </c>
      <c r="AI1" s="244" t="s">
        <v>34</v>
      </c>
      <c r="AJ1" s="244" t="s">
        <v>35</v>
      </c>
      <c r="AK1" s="244" t="s">
        <v>36</v>
      </c>
      <c r="AL1" s="243" t="s">
        <v>37</v>
      </c>
      <c r="AM1" s="244" t="s">
        <v>38</v>
      </c>
      <c r="AN1" s="244" t="s">
        <v>39</v>
      </c>
      <c r="AO1" s="244" t="s">
        <v>40</v>
      </c>
      <c r="AP1" s="244" t="s">
        <v>41</v>
      </c>
      <c r="AQ1" s="244" t="s">
        <v>42</v>
      </c>
      <c r="AR1" s="243" t="s">
        <v>43</v>
      </c>
      <c r="AS1" s="243" t="s">
        <v>44</v>
      </c>
      <c r="AT1" s="244" t="s">
        <v>45</v>
      </c>
      <c r="AU1" s="244" t="s">
        <v>46</v>
      </c>
      <c r="AV1" s="244" t="s">
        <v>47</v>
      </c>
      <c r="AW1" s="244" t="s">
        <v>48</v>
      </c>
      <c r="AX1" s="243" t="s">
        <v>49</v>
      </c>
      <c r="AY1" s="244" t="s">
        <v>50</v>
      </c>
      <c r="AZ1" s="244" t="s">
        <v>51</v>
      </c>
      <c r="BA1" s="244" t="s">
        <v>52</v>
      </c>
      <c r="BB1" s="243" t="s">
        <v>53</v>
      </c>
      <c r="BC1" s="244"/>
      <c r="BD1" s="243" t="s">
        <v>54</v>
      </c>
      <c r="BE1" s="244" t="s">
        <v>55</v>
      </c>
      <c r="BF1" s="244" t="s">
        <v>56</v>
      </c>
      <c r="BG1" s="244" t="s">
        <v>57</v>
      </c>
      <c r="BH1" s="244" t="s">
        <v>58</v>
      </c>
      <c r="BI1" s="244" t="s">
        <v>59</v>
      </c>
      <c r="BJ1" s="243" t="s">
        <v>60</v>
      </c>
      <c r="BK1" s="244" t="s">
        <v>61</v>
      </c>
      <c r="BL1" s="244" t="s">
        <v>62</v>
      </c>
      <c r="BM1" s="244" t="s">
        <v>63</v>
      </c>
      <c r="BN1" s="244" t="s">
        <v>64</v>
      </c>
      <c r="BO1" s="243" t="s">
        <v>65</v>
      </c>
      <c r="BP1" s="243" t="s">
        <v>66</v>
      </c>
      <c r="BQ1" s="243" t="s">
        <v>67</v>
      </c>
      <c r="BR1" s="244" t="s">
        <v>68</v>
      </c>
      <c r="BS1" s="244" t="s">
        <v>69</v>
      </c>
      <c r="BT1" s="243" t="s">
        <v>70</v>
      </c>
      <c r="BU1" s="244" t="s">
        <v>71</v>
      </c>
      <c r="BV1" s="244" t="s">
        <v>72</v>
      </c>
      <c r="BW1" s="243" t="s">
        <v>73</v>
      </c>
      <c r="BX1" s="244" t="s">
        <v>74</v>
      </c>
      <c r="BY1" s="244" t="s">
        <v>75</v>
      </c>
      <c r="BZ1" s="244" t="s">
        <v>76</v>
      </c>
      <c r="CA1" s="243" t="s">
        <v>77</v>
      </c>
      <c r="CB1" s="243" t="s">
        <v>78</v>
      </c>
      <c r="CC1" s="117" t="s">
        <v>79</v>
      </c>
      <c r="CD1" s="116" t="s">
        <v>80</v>
      </c>
      <c r="CE1" s="116" t="s">
        <v>81</v>
      </c>
      <c r="CF1" s="116" t="s">
        <v>82</v>
      </c>
      <c r="CG1" s="245" t="s">
        <v>83</v>
      </c>
      <c r="CH1" s="114" t="s">
        <v>84</v>
      </c>
      <c r="CI1" s="245" t="s">
        <v>323</v>
      </c>
      <c r="CJ1" s="114" t="s">
        <v>85</v>
      </c>
      <c r="CK1" s="115" t="s">
        <v>86</v>
      </c>
      <c r="CL1" s="3"/>
    </row>
    <row r="2" spans="1:90" s="1" customFormat="1" ht="26.25" customHeight="1" x14ac:dyDescent="0.25">
      <c r="A2" s="290"/>
      <c r="B2" s="241"/>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2" t="s">
        <v>235</v>
      </c>
      <c r="CD2" s="343" t="s">
        <v>236</v>
      </c>
      <c r="CE2" s="343" t="s">
        <v>237</v>
      </c>
      <c r="CF2" s="343" t="s">
        <v>238</v>
      </c>
      <c r="CG2" s="344" t="s">
        <v>239</v>
      </c>
      <c r="CH2" s="345" t="s">
        <v>0</v>
      </c>
      <c r="CI2" s="344" t="s">
        <v>240</v>
      </c>
      <c r="CJ2" s="345" t="s">
        <v>241</v>
      </c>
      <c r="CK2" s="346" t="s">
        <v>242</v>
      </c>
      <c r="CL2" s="3"/>
    </row>
    <row r="3" spans="1:90" s="9" customFormat="1" ht="26.25" customHeight="1" x14ac:dyDescent="0.25">
      <c r="A3" s="291" t="s">
        <v>122</v>
      </c>
      <c r="B3" s="232" t="s">
        <v>87</v>
      </c>
      <c r="C3" s="336">
        <v>0</v>
      </c>
      <c r="D3" s="336">
        <v>0</v>
      </c>
      <c r="E3" s="336">
        <v>0</v>
      </c>
      <c r="F3" s="336">
        <v>0</v>
      </c>
      <c r="G3" s="336">
        <v>0</v>
      </c>
      <c r="H3" s="336">
        <v>0</v>
      </c>
      <c r="I3" s="336">
        <v>0</v>
      </c>
      <c r="J3" s="336">
        <v>0</v>
      </c>
      <c r="K3" s="336">
        <v>0</v>
      </c>
      <c r="L3" s="336">
        <v>0</v>
      </c>
      <c r="M3" s="336">
        <v>0</v>
      </c>
      <c r="N3" s="336">
        <v>0</v>
      </c>
      <c r="O3" s="336">
        <v>0</v>
      </c>
      <c r="P3" s="336">
        <v>0</v>
      </c>
      <c r="Q3" s="336">
        <v>0</v>
      </c>
      <c r="R3" s="336">
        <v>0</v>
      </c>
      <c r="S3" s="336">
        <v>0</v>
      </c>
      <c r="T3" s="336">
        <v>0</v>
      </c>
      <c r="U3" s="336">
        <v>0</v>
      </c>
      <c r="V3" s="336">
        <v>0</v>
      </c>
      <c r="W3" s="336">
        <v>0</v>
      </c>
      <c r="X3" s="336">
        <v>0</v>
      </c>
      <c r="Y3" s="336">
        <v>0</v>
      </c>
      <c r="Z3" s="336">
        <v>0</v>
      </c>
      <c r="AA3" s="336">
        <v>0</v>
      </c>
      <c r="AB3" s="336">
        <v>0</v>
      </c>
      <c r="AC3" s="336">
        <v>0</v>
      </c>
      <c r="AD3" s="336">
        <v>0</v>
      </c>
      <c r="AE3" s="336">
        <v>0</v>
      </c>
      <c r="AF3" s="336">
        <v>0</v>
      </c>
      <c r="AG3" s="336">
        <v>0</v>
      </c>
      <c r="AH3" s="336">
        <v>0</v>
      </c>
      <c r="AI3" s="336">
        <v>0</v>
      </c>
      <c r="AJ3" s="336">
        <v>0</v>
      </c>
      <c r="AK3" s="336">
        <v>0</v>
      </c>
      <c r="AL3" s="336">
        <v>0</v>
      </c>
      <c r="AM3" s="336">
        <v>0</v>
      </c>
      <c r="AN3" s="336">
        <v>0</v>
      </c>
      <c r="AO3" s="336">
        <v>0</v>
      </c>
      <c r="AP3" s="336">
        <v>0</v>
      </c>
      <c r="AQ3" s="336">
        <v>0</v>
      </c>
      <c r="AR3" s="336">
        <v>0</v>
      </c>
      <c r="AS3" s="336">
        <v>0</v>
      </c>
      <c r="AT3" s="336">
        <v>0</v>
      </c>
      <c r="AU3" s="336">
        <v>0</v>
      </c>
      <c r="AV3" s="336">
        <v>0</v>
      </c>
      <c r="AW3" s="336">
        <v>0</v>
      </c>
      <c r="AX3" s="336">
        <v>0</v>
      </c>
      <c r="AY3" s="336">
        <v>0</v>
      </c>
      <c r="AZ3" s="336">
        <v>0</v>
      </c>
      <c r="BA3" s="336">
        <v>0</v>
      </c>
      <c r="BB3" s="336">
        <v>0</v>
      </c>
      <c r="BC3" s="336">
        <v>0</v>
      </c>
      <c r="BD3" s="336">
        <v>0</v>
      </c>
      <c r="BE3" s="336">
        <v>0</v>
      </c>
      <c r="BF3" s="336">
        <v>0</v>
      </c>
      <c r="BG3" s="336">
        <v>0</v>
      </c>
      <c r="BH3" s="336">
        <v>0</v>
      </c>
      <c r="BI3" s="336">
        <v>0</v>
      </c>
      <c r="BJ3" s="336">
        <v>0</v>
      </c>
      <c r="BK3" s="336">
        <v>0</v>
      </c>
      <c r="BL3" s="336">
        <v>0</v>
      </c>
      <c r="BM3" s="336">
        <v>0</v>
      </c>
      <c r="BN3" s="336">
        <v>0</v>
      </c>
      <c r="BO3" s="336">
        <v>0</v>
      </c>
      <c r="BP3" s="336">
        <v>0</v>
      </c>
      <c r="BQ3" s="336">
        <v>0</v>
      </c>
      <c r="BR3" s="336">
        <v>0</v>
      </c>
      <c r="BS3" s="336">
        <v>0</v>
      </c>
      <c r="BT3" s="336">
        <v>0</v>
      </c>
      <c r="BU3" s="336">
        <v>0</v>
      </c>
      <c r="BV3" s="336">
        <v>0</v>
      </c>
      <c r="BW3" s="336">
        <v>0</v>
      </c>
      <c r="BX3" s="336">
        <v>0</v>
      </c>
      <c r="BY3" s="336">
        <v>0</v>
      </c>
      <c r="BZ3" s="336">
        <v>0</v>
      </c>
      <c r="CA3" s="336">
        <v>0</v>
      </c>
      <c r="CB3" s="336">
        <v>0</v>
      </c>
      <c r="CC3" s="337"/>
      <c r="CD3" s="337"/>
      <c r="CE3" s="337"/>
      <c r="CF3" s="337"/>
      <c r="CG3" s="337"/>
      <c r="CH3" s="336">
        <v>0</v>
      </c>
      <c r="CI3" s="337"/>
      <c r="CJ3" s="337"/>
      <c r="CK3" s="338">
        <v>0</v>
      </c>
      <c r="CL3" s="8"/>
    </row>
    <row r="4" spans="1:90" s="15" customFormat="1" ht="26.25" customHeight="1" x14ac:dyDescent="0.25">
      <c r="A4" s="292" t="s">
        <v>123</v>
      </c>
      <c r="B4" s="233" t="s">
        <v>88</v>
      </c>
      <c r="C4" s="118">
        <v>0</v>
      </c>
      <c r="D4" s="119">
        <v>0</v>
      </c>
      <c r="E4" s="120">
        <v>0</v>
      </c>
      <c r="F4" s="120">
        <v>0</v>
      </c>
      <c r="G4" s="120">
        <v>0</v>
      </c>
      <c r="H4" s="119">
        <v>0</v>
      </c>
      <c r="I4" s="119">
        <v>0</v>
      </c>
      <c r="J4" s="120">
        <v>0</v>
      </c>
      <c r="K4" s="120">
        <v>0</v>
      </c>
      <c r="L4" s="120">
        <v>0</v>
      </c>
      <c r="M4" s="120">
        <v>0</v>
      </c>
      <c r="N4" s="120">
        <v>0</v>
      </c>
      <c r="O4" s="120">
        <v>0</v>
      </c>
      <c r="P4" s="120">
        <v>0</v>
      </c>
      <c r="Q4" s="120">
        <v>0</v>
      </c>
      <c r="R4" s="120">
        <v>0</v>
      </c>
      <c r="S4" s="120">
        <v>0</v>
      </c>
      <c r="T4" s="120">
        <v>0</v>
      </c>
      <c r="U4" s="120">
        <v>0</v>
      </c>
      <c r="V4" s="120">
        <v>0</v>
      </c>
      <c r="W4" s="120">
        <v>0</v>
      </c>
      <c r="X4" s="120">
        <v>0</v>
      </c>
      <c r="Y4" s="120">
        <v>0</v>
      </c>
      <c r="Z4" s="120">
        <v>0</v>
      </c>
      <c r="AA4" s="120">
        <v>0</v>
      </c>
      <c r="AB4" s="120">
        <v>0</v>
      </c>
      <c r="AC4" s="119">
        <v>0</v>
      </c>
      <c r="AD4" s="119">
        <v>0</v>
      </c>
      <c r="AE4" s="120">
        <v>0</v>
      </c>
      <c r="AF4" s="120">
        <v>0</v>
      </c>
      <c r="AG4" s="119">
        <v>0</v>
      </c>
      <c r="AH4" s="119">
        <v>0</v>
      </c>
      <c r="AI4" s="120">
        <v>0</v>
      </c>
      <c r="AJ4" s="120">
        <v>0</v>
      </c>
      <c r="AK4" s="120">
        <v>0</v>
      </c>
      <c r="AL4" s="119">
        <v>0</v>
      </c>
      <c r="AM4" s="120">
        <v>0</v>
      </c>
      <c r="AN4" s="120">
        <v>0</v>
      </c>
      <c r="AO4" s="120">
        <v>0</v>
      </c>
      <c r="AP4" s="120">
        <v>0</v>
      </c>
      <c r="AQ4" s="120">
        <v>0</v>
      </c>
      <c r="AR4" s="119">
        <v>0</v>
      </c>
      <c r="AS4" s="119">
        <v>0</v>
      </c>
      <c r="AT4" s="120">
        <v>0</v>
      </c>
      <c r="AU4" s="120">
        <v>0</v>
      </c>
      <c r="AV4" s="120">
        <v>0</v>
      </c>
      <c r="AW4" s="120">
        <v>0</v>
      </c>
      <c r="AX4" s="119">
        <v>0</v>
      </c>
      <c r="AY4" s="120">
        <v>0</v>
      </c>
      <c r="AZ4" s="120">
        <v>0</v>
      </c>
      <c r="BA4" s="120">
        <v>0</v>
      </c>
      <c r="BB4" s="119">
        <v>0</v>
      </c>
      <c r="BC4" s="120">
        <v>0</v>
      </c>
      <c r="BD4" s="119">
        <v>0</v>
      </c>
      <c r="BE4" s="120">
        <v>0</v>
      </c>
      <c r="BF4" s="120">
        <v>0</v>
      </c>
      <c r="BG4" s="120">
        <v>0</v>
      </c>
      <c r="BH4" s="120">
        <v>0</v>
      </c>
      <c r="BI4" s="120">
        <v>0</v>
      </c>
      <c r="BJ4" s="119">
        <v>0</v>
      </c>
      <c r="BK4" s="120">
        <v>0</v>
      </c>
      <c r="BL4" s="120">
        <v>0</v>
      </c>
      <c r="BM4" s="120">
        <v>0</v>
      </c>
      <c r="BN4" s="120">
        <v>0</v>
      </c>
      <c r="BO4" s="119">
        <v>0</v>
      </c>
      <c r="BP4" s="119">
        <v>0</v>
      </c>
      <c r="BQ4" s="119">
        <v>0</v>
      </c>
      <c r="BR4" s="120">
        <v>0</v>
      </c>
      <c r="BS4" s="120">
        <v>0</v>
      </c>
      <c r="BT4" s="119">
        <v>0</v>
      </c>
      <c r="BU4" s="120">
        <v>0</v>
      </c>
      <c r="BV4" s="120">
        <v>0</v>
      </c>
      <c r="BW4" s="119">
        <v>0</v>
      </c>
      <c r="BX4" s="120">
        <v>0</v>
      </c>
      <c r="BY4" s="120">
        <v>0</v>
      </c>
      <c r="BZ4" s="120">
        <v>0</v>
      </c>
      <c r="CA4" s="119">
        <v>0</v>
      </c>
      <c r="CB4" s="119">
        <v>0</v>
      </c>
      <c r="CC4" s="47"/>
      <c r="CD4" s="48"/>
      <c r="CE4" s="48"/>
      <c r="CF4" s="48"/>
      <c r="CG4" s="47"/>
      <c r="CH4" s="119">
        <v>0</v>
      </c>
      <c r="CI4" s="47"/>
      <c r="CJ4" s="47"/>
      <c r="CK4" s="121">
        <v>0</v>
      </c>
      <c r="CL4" s="8"/>
    </row>
    <row r="5" spans="1:90" s="15" customFormat="1" ht="26.25" customHeight="1" x14ac:dyDescent="0.25">
      <c r="A5" s="293" t="s">
        <v>124</v>
      </c>
      <c r="B5" s="234" t="s">
        <v>89</v>
      </c>
      <c r="C5" s="50"/>
      <c r="D5" s="66"/>
      <c r="E5" s="67"/>
      <c r="F5" s="67"/>
      <c r="G5" s="67"/>
      <c r="H5" s="66"/>
      <c r="I5" s="66"/>
      <c r="J5" s="67"/>
      <c r="K5" s="67"/>
      <c r="L5" s="67"/>
      <c r="M5" s="67"/>
      <c r="N5" s="67"/>
      <c r="O5" s="67"/>
      <c r="P5" s="67"/>
      <c r="Q5" s="67"/>
      <c r="R5" s="67"/>
      <c r="S5" s="67"/>
      <c r="T5" s="67"/>
      <c r="U5" s="67"/>
      <c r="V5" s="67"/>
      <c r="W5" s="67"/>
      <c r="X5" s="67"/>
      <c r="Y5" s="67"/>
      <c r="Z5" s="67"/>
      <c r="AA5" s="67"/>
      <c r="AB5" s="67"/>
      <c r="AC5" s="66"/>
      <c r="AD5" s="66"/>
      <c r="AE5" s="67"/>
      <c r="AF5" s="67"/>
      <c r="AG5" s="66"/>
      <c r="AH5" s="66"/>
      <c r="AI5" s="67"/>
      <c r="AJ5" s="67"/>
      <c r="AK5" s="67"/>
      <c r="AL5" s="66"/>
      <c r="AM5" s="67"/>
      <c r="AN5" s="67"/>
      <c r="AO5" s="67"/>
      <c r="AP5" s="67"/>
      <c r="AQ5" s="67"/>
      <c r="AR5" s="66"/>
      <c r="AS5" s="66"/>
      <c r="AT5" s="67"/>
      <c r="AU5" s="67"/>
      <c r="AV5" s="67"/>
      <c r="AW5" s="67"/>
      <c r="AX5" s="66"/>
      <c r="AY5" s="67"/>
      <c r="AZ5" s="67"/>
      <c r="BA5" s="67"/>
      <c r="BB5" s="66"/>
      <c r="BC5" s="67"/>
      <c r="BD5" s="66"/>
      <c r="BE5" s="67"/>
      <c r="BF5" s="67"/>
      <c r="BG5" s="67"/>
      <c r="BH5" s="67"/>
      <c r="BI5" s="67"/>
      <c r="BJ5" s="66"/>
      <c r="BK5" s="67"/>
      <c r="BL5" s="67"/>
      <c r="BM5" s="67"/>
      <c r="BN5" s="67"/>
      <c r="BO5" s="66"/>
      <c r="BP5" s="66"/>
      <c r="BQ5" s="66"/>
      <c r="BR5" s="67"/>
      <c r="BS5" s="67"/>
      <c r="BT5" s="66"/>
      <c r="BU5" s="67"/>
      <c r="BV5" s="67"/>
      <c r="BW5" s="66"/>
      <c r="BX5" s="67"/>
      <c r="BY5" s="67"/>
      <c r="BZ5" s="67"/>
      <c r="CA5" s="66"/>
      <c r="CB5" s="66"/>
      <c r="CC5" s="47"/>
      <c r="CD5" s="48"/>
      <c r="CE5" s="48"/>
      <c r="CF5" s="48"/>
      <c r="CG5" s="47"/>
      <c r="CH5" s="47"/>
      <c r="CI5" s="47"/>
      <c r="CJ5" s="47"/>
      <c r="CK5" s="68"/>
      <c r="CL5" s="8"/>
    </row>
    <row r="6" spans="1:90" s="15" customFormat="1" ht="26.25" customHeight="1" x14ac:dyDescent="0.25">
      <c r="A6" s="293" t="s">
        <v>125</v>
      </c>
      <c r="B6" s="234" t="s">
        <v>90</v>
      </c>
      <c r="C6" s="61"/>
      <c r="D6" s="51"/>
      <c r="E6" s="52"/>
      <c r="F6" s="52"/>
      <c r="G6" s="52"/>
      <c r="H6" s="51"/>
      <c r="I6" s="51"/>
      <c r="J6" s="52"/>
      <c r="K6" s="52"/>
      <c r="L6" s="52"/>
      <c r="M6" s="52"/>
      <c r="N6" s="52"/>
      <c r="O6" s="52"/>
      <c r="P6" s="52"/>
      <c r="Q6" s="52"/>
      <c r="R6" s="52"/>
      <c r="S6" s="52"/>
      <c r="T6" s="52"/>
      <c r="U6" s="52"/>
      <c r="V6" s="52"/>
      <c r="W6" s="52"/>
      <c r="X6" s="52"/>
      <c r="Y6" s="52"/>
      <c r="Z6" s="52"/>
      <c r="AA6" s="52"/>
      <c r="AB6" s="52"/>
      <c r="AC6" s="51"/>
      <c r="AD6" s="51"/>
      <c r="AE6" s="52"/>
      <c r="AF6" s="52"/>
      <c r="AG6" s="51"/>
      <c r="AH6" s="51"/>
      <c r="AI6" s="52"/>
      <c r="AJ6" s="52"/>
      <c r="AK6" s="52"/>
      <c r="AL6" s="51"/>
      <c r="AM6" s="52"/>
      <c r="AN6" s="52"/>
      <c r="AO6" s="52"/>
      <c r="AP6" s="52"/>
      <c r="AQ6" s="52"/>
      <c r="AR6" s="51"/>
      <c r="AS6" s="51"/>
      <c r="AT6" s="52"/>
      <c r="AU6" s="52"/>
      <c r="AV6" s="52"/>
      <c r="AW6" s="52"/>
      <c r="AX6" s="51"/>
      <c r="AY6" s="52"/>
      <c r="AZ6" s="52"/>
      <c r="BA6" s="52"/>
      <c r="BB6" s="51"/>
      <c r="BC6" s="52"/>
      <c r="BD6" s="51"/>
      <c r="BE6" s="52"/>
      <c r="BF6" s="52"/>
      <c r="BG6" s="52"/>
      <c r="BH6" s="52"/>
      <c r="BI6" s="52"/>
      <c r="BJ6" s="51"/>
      <c r="BK6" s="52"/>
      <c r="BL6" s="52"/>
      <c r="BM6" s="52"/>
      <c r="BN6" s="52"/>
      <c r="BO6" s="51"/>
      <c r="BP6" s="51"/>
      <c r="BQ6" s="51"/>
      <c r="BR6" s="52"/>
      <c r="BS6" s="52"/>
      <c r="BT6" s="51"/>
      <c r="BU6" s="52"/>
      <c r="BV6" s="52"/>
      <c r="BW6" s="51"/>
      <c r="BX6" s="52"/>
      <c r="BY6" s="52"/>
      <c r="BZ6" s="52"/>
      <c r="CA6" s="51"/>
      <c r="CB6" s="51"/>
      <c r="CC6" s="47"/>
      <c r="CD6" s="48"/>
      <c r="CE6" s="48"/>
      <c r="CF6" s="48"/>
      <c r="CG6" s="47"/>
      <c r="CH6" s="47"/>
      <c r="CI6" s="47"/>
      <c r="CJ6" s="47"/>
      <c r="CK6" s="69"/>
      <c r="CL6" s="8"/>
    </row>
    <row r="7" spans="1:90" s="15" customFormat="1" ht="26.25" customHeight="1" x14ac:dyDescent="0.25">
      <c r="A7" s="293" t="s">
        <v>126</v>
      </c>
      <c r="B7" s="234" t="s">
        <v>91</v>
      </c>
      <c r="C7" s="61"/>
      <c r="D7" s="51"/>
      <c r="E7" s="52"/>
      <c r="F7" s="52"/>
      <c r="G7" s="52"/>
      <c r="H7" s="51"/>
      <c r="I7" s="51"/>
      <c r="J7" s="52"/>
      <c r="K7" s="52"/>
      <c r="L7" s="52"/>
      <c r="M7" s="52"/>
      <c r="N7" s="52"/>
      <c r="O7" s="52"/>
      <c r="P7" s="52"/>
      <c r="Q7" s="52"/>
      <c r="R7" s="52"/>
      <c r="S7" s="52"/>
      <c r="T7" s="52"/>
      <c r="U7" s="52"/>
      <c r="V7" s="52"/>
      <c r="W7" s="52"/>
      <c r="X7" s="52"/>
      <c r="Y7" s="52"/>
      <c r="Z7" s="52"/>
      <c r="AA7" s="52"/>
      <c r="AB7" s="52"/>
      <c r="AC7" s="51"/>
      <c r="AD7" s="51"/>
      <c r="AE7" s="52"/>
      <c r="AF7" s="52"/>
      <c r="AG7" s="51"/>
      <c r="AH7" s="51"/>
      <c r="AI7" s="52"/>
      <c r="AJ7" s="52"/>
      <c r="AK7" s="52"/>
      <c r="AL7" s="51"/>
      <c r="AM7" s="52"/>
      <c r="AN7" s="52"/>
      <c r="AO7" s="52"/>
      <c r="AP7" s="52"/>
      <c r="AQ7" s="52"/>
      <c r="AR7" s="51"/>
      <c r="AS7" s="51"/>
      <c r="AT7" s="52"/>
      <c r="AU7" s="52"/>
      <c r="AV7" s="52"/>
      <c r="AW7" s="52"/>
      <c r="AX7" s="51"/>
      <c r="AY7" s="52"/>
      <c r="AZ7" s="52"/>
      <c r="BA7" s="52"/>
      <c r="BB7" s="51"/>
      <c r="BC7" s="52"/>
      <c r="BD7" s="51"/>
      <c r="BE7" s="52"/>
      <c r="BF7" s="52"/>
      <c r="BG7" s="52"/>
      <c r="BH7" s="52"/>
      <c r="BI7" s="52"/>
      <c r="BJ7" s="51"/>
      <c r="BK7" s="52"/>
      <c r="BL7" s="52"/>
      <c r="BM7" s="52"/>
      <c r="BN7" s="52"/>
      <c r="BO7" s="51"/>
      <c r="BP7" s="51"/>
      <c r="BQ7" s="51"/>
      <c r="BR7" s="52"/>
      <c r="BS7" s="52"/>
      <c r="BT7" s="51"/>
      <c r="BU7" s="52"/>
      <c r="BV7" s="52"/>
      <c r="BW7" s="51"/>
      <c r="BX7" s="52"/>
      <c r="BY7" s="52"/>
      <c r="BZ7" s="52"/>
      <c r="CA7" s="51"/>
      <c r="CB7" s="51"/>
      <c r="CC7" s="47"/>
      <c r="CD7" s="48"/>
      <c r="CE7" s="48"/>
      <c r="CF7" s="48"/>
      <c r="CG7" s="47"/>
      <c r="CH7" s="47"/>
      <c r="CI7" s="47"/>
      <c r="CJ7" s="47"/>
      <c r="CK7" s="69"/>
      <c r="CL7" s="8"/>
    </row>
    <row r="8" spans="1:90" s="15" customFormat="1" ht="26.25" customHeight="1" x14ac:dyDescent="0.25">
      <c r="A8" s="293" t="s">
        <v>127</v>
      </c>
      <c r="B8" s="234" t="s">
        <v>92</v>
      </c>
      <c r="C8" s="61"/>
      <c r="D8" s="51"/>
      <c r="E8" s="52"/>
      <c r="F8" s="52"/>
      <c r="G8" s="52"/>
      <c r="H8" s="51"/>
      <c r="I8" s="51"/>
      <c r="J8" s="52"/>
      <c r="K8" s="52"/>
      <c r="L8" s="52"/>
      <c r="M8" s="52"/>
      <c r="N8" s="52"/>
      <c r="O8" s="52"/>
      <c r="P8" s="52"/>
      <c r="Q8" s="52"/>
      <c r="R8" s="52"/>
      <c r="S8" s="52"/>
      <c r="T8" s="52"/>
      <c r="U8" s="52"/>
      <c r="V8" s="52"/>
      <c r="W8" s="52"/>
      <c r="X8" s="52"/>
      <c r="Y8" s="52"/>
      <c r="Z8" s="52"/>
      <c r="AA8" s="52"/>
      <c r="AB8" s="52"/>
      <c r="AC8" s="51"/>
      <c r="AD8" s="51"/>
      <c r="AE8" s="52"/>
      <c r="AF8" s="52"/>
      <c r="AG8" s="51"/>
      <c r="AH8" s="51"/>
      <c r="AI8" s="52"/>
      <c r="AJ8" s="52"/>
      <c r="AK8" s="52"/>
      <c r="AL8" s="51"/>
      <c r="AM8" s="52"/>
      <c r="AN8" s="52"/>
      <c r="AO8" s="52"/>
      <c r="AP8" s="52"/>
      <c r="AQ8" s="52"/>
      <c r="AR8" s="51"/>
      <c r="AS8" s="51"/>
      <c r="AT8" s="52"/>
      <c r="AU8" s="52"/>
      <c r="AV8" s="52"/>
      <c r="AW8" s="52"/>
      <c r="AX8" s="51"/>
      <c r="AY8" s="52"/>
      <c r="AZ8" s="52"/>
      <c r="BA8" s="52"/>
      <c r="BB8" s="51"/>
      <c r="BC8" s="52"/>
      <c r="BD8" s="51"/>
      <c r="BE8" s="52"/>
      <c r="BF8" s="52"/>
      <c r="BG8" s="52"/>
      <c r="BH8" s="52"/>
      <c r="BI8" s="52"/>
      <c r="BJ8" s="51"/>
      <c r="BK8" s="52"/>
      <c r="BL8" s="52"/>
      <c r="BM8" s="52"/>
      <c r="BN8" s="52"/>
      <c r="BO8" s="51"/>
      <c r="BP8" s="51"/>
      <c r="BQ8" s="51"/>
      <c r="BR8" s="52"/>
      <c r="BS8" s="52"/>
      <c r="BT8" s="51"/>
      <c r="BU8" s="52"/>
      <c r="BV8" s="52"/>
      <c r="BW8" s="51"/>
      <c r="BX8" s="52"/>
      <c r="BY8" s="52"/>
      <c r="BZ8" s="52"/>
      <c r="CA8" s="51"/>
      <c r="CB8" s="51"/>
      <c r="CC8" s="47"/>
      <c r="CD8" s="48"/>
      <c r="CE8" s="48"/>
      <c r="CF8" s="48"/>
      <c r="CG8" s="47"/>
      <c r="CH8" s="47"/>
      <c r="CI8" s="47"/>
      <c r="CJ8" s="47"/>
      <c r="CK8" s="69"/>
      <c r="CL8" s="8"/>
    </row>
    <row r="9" spans="1:90" s="15" customFormat="1" ht="26.25" customHeight="1" x14ac:dyDescent="0.25">
      <c r="A9" s="293" t="s">
        <v>128</v>
      </c>
      <c r="B9" s="234" t="s">
        <v>93</v>
      </c>
      <c r="C9" s="61"/>
      <c r="D9" s="51"/>
      <c r="E9" s="52"/>
      <c r="F9" s="52"/>
      <c r="G9" s="52"/>
      <c r="H9" s="51"/>
      <c r="I9" s="51"/>
      <c r="J9" s="52"/>
      <c r="K9" s="52"/>
      <c r="L9" s="52"/>
      <c r="M9" s="52"/>
      <c r="N9" s="52"/>
      <c r="O9" s="52"/>
      <c r="P9" s="52"/>
      <c r="Q9" s="52"/>
      <c r="R9" s="52"/>
      <c r="S9" s="52"/>
      <c r="T9" s="52"/>
      <c r="U9" s="52"/>
      <c r="V9" s="52"/>
      <c r="W9" s="52"/>
      <c r="X9" s="52"/>
      <c r="Y9" s="52"/>
      <c r="Z9" s="52"/>
      <c r="AA9" s="52"/>
      <c r="AB9" s="52"/>
      <c r="AC9" s="51"/>
      <c r="AD9" s="51"/>
      <c r="AE9" s="52"/>
      <c r="AF9" s="52"/>
      <c r="AG9" s="51"/>
      <c r="AH9" s="51"/>
      <c r="AI9" s="52"/>
      <c r="AJ9" s="52"/>
      <c r="AK9" s="52"/>
      <c r="AL9" s="51"/>
      <c r="AM9" s="52"/>
      <c r="AN9" s="52"/>
      <c r="AO9" s="52"/>
      <c r="AP9" s="52"/>
      <c r="AQ9" s="52"/>
      <c r="AR9" s="51"/>
      <c r="AS9" s="51"/>
      <c r="AT9" s="52"/>
      <c r="AU9" s="52"/>
      <c r="AV9" s="52"/>
      <c r="AW9" s="52"/>
      <c r="AX9" s="51"/>
      <c r="AY9" s="52"/>
      <c r="AZ9" s="52"/>
      <c r="BA9" s="52"/>
      <c r="BB9" s="51"/>
      <c r="BC9" s="52"/>
      <c r="BD9" s="51"/>
      <c r="BE9" s="52"/>
      <c r="BF9" s="52"/>
      <c r="BG9" s="52"/>
      <c r="BH9" s="52"/>
      <c r="BI9" s="52"/>
      <c r="BJ9" s="51"/>
      <c r="BK9" s="52"/>
      <c r="BL9" s="52"/>
      <c r="BM9" s="52"/>
      <c r="BN9" s="52"/>
      <c r="BO9" s="51"/>
      <c r="BP9" s="51"/>
      <c r="BQ9" s="51"/>
      <c r="BR9" s="52"/>
      <c r="BS9" s="52"/>
      <c r="BT9" s="51"/>
      <c r="BU9" s="52"/>
      <c r="BV9" s="52"/>
      <c r="BW9" s="51"/>
      <c r="BX9" s="52"/>
      <c r="BY9" s="52"/>
      <c r="BZ9" s="52"/>
      <c r="CA9" s="51"/>
      <c r="CB9" s="51"/>
      <c r="CC9" s="47"/>
      <c r="CD9" s="48"/>
      <c r="CE9" s="48"/>
      <c r="CF9" s="48"/>
      <c r="CG9" s="47"/>
      <c r="CH9" s="47"/>
      <c r="CI9" s="47"/>
      <c r="CJ9" s="47"/>
      <c r="CK9" s="69"/>
      <c r="CL9" s="8"/>
    </row>
    <row r="10" spans="1:90" s="15" customFormat="1" ht="26.25" customHeight="1" x14ac:dyDescent="0.25">
      <c r="A10" s="293" t="s">
        <v>129</v>
      </c>
      <c r="B10" s="235" t="s">
        <v>94</v>
      </c>
      <c r="C10" s="70"/>
      <c r="D10" s="71"/>
      <c r="E10" s="72"/>
      <c r="F10" s="72"/>
      <c r="G10" s="72"/>
      <c r="H10" s="71"/>
      <c r="I10" s="71"/>
      <c r="J10" s="72"/>
      <c r="K10" s="72"/>
      <c r="L10" s="72"/>
      <c r="M10" s="72"/>
      <c r="N10" s="72"/>
      <c r="O10" s="72"/>
      <c r="P10" s="72"/>
      <c r="Q10" s="72"/>
      <c r="R10" s="72"/>
      <c r="S10" s="72"/>
      <c r="T10" s="72"/>
      <c r="U10" s="72"/>
      <c r="V10" s="72"/>
      <c r="W10" s="72"/>
      <c r="X10" s="72"/>
      <c r="Y10" s="72"/>
      <c r="Z10" s="72"/>
      <c r="AA10" s="72"/>
      <c r="AB10" s="72"/>
      <c r="AC10" s="71"/>
      <c r="AD10" s="71"/>
      <c r="AE10" s="72"/>
      <c r="AF10" s="72"/>
      <c r="AG10" s="71"/>
      <c r="AH10" s="71"/>
      <c r="AI10" s="72"/>
      <c r="AJ10" s="72"/>
      <c r="AK10" s="72"/>
      <c r="AL10" s="71"/>
      <c r="AM10" s="72"/>
      <c r="AN10" s="72"/>
      <c r="AO10" s="72"/>
      <c r="AP10" s="72"/>
      <c r="AQ10" s="72"/>
      <c r="AR10" s="71"/>
      <c r="AS10" s="71"/>
      <c r="AT10" s="72"/>
      <c r="AU10" s="72"/>
      <c r="AV10" s="72"/>
      <c r="AW10" s="72"/>
      <c r="AX10" s="71"/>
      <c r="AY10" s="72"/>
      <c r="AZ10" s="72"/>
      <c r="BA10" s="72"/>
      <c r="BB10" s="71"/>
      <c r="BC10" s="72"/>
      <c r="BD10" s="71"/>
      <c r="BE10" s="72"/>
      <c r="BF10" s="72"/>
      <c r="BG10" s="72"/>
      <c r="BH10" s="72"/>
      <c r="BI10" s="72"/>
      <c r="BJ10" s="71"/>
      <c r="BK10" s="72"/>
      <c r="BL10" s="72"/>
      <c r="BM10" s="72"/>
      <c r="BN10" s="72"/>
      <c r="BO10" s="71"/>
      <c r="BP10" s="71"/>
      <c r="BQ10" s="71"/>
      <c r="BR10" s="72"/>
      <c r="BS10" s="72"/>
      <c r="BT10" s="71"/>
      <c r="BU10" s="72"/>
      <c r="BV10" s="72"/>
      <c r="BW10" s="71"/>
      <c r="BX10" s="72"/>
      <c r="BY10" s="72"/>
      <c r="BZ10" s="72"/>
      <c r="CA10" s="71"/>
      <c r="CB10" s="71"/>
      <c r="CC10" s="47"/>
      <c r="CD10" s="48"/>
      <c r="CE10" s="48"/>
      <c r="CF10" s="48"/>
      <c r="CG10" s="47"/>
      <c r="CH10" s="47"/>
      <c r="CI10" s="47"/>
      <c r="CJ10" s="47"/>
      <c r="CK10" s="73"/>
      <c r="CL10" s="8"/>
    </row>
    <row r="11" spans="1:90" s="22" customFormat="1" ht="26.25" customHeight="1" x14ac:dyDescent="0.25">
      <c r="A11" s="291" t="s">
        <v>130</v>
      </c>
      <c r="B11" s="232" t="s">
        <v>95</v>
      </c>
      <c r="C11" s="127">
        <v>1233707.8656202324</v>
      </c>
      <c r="D11" s="122">
        <v>35107.313887552722</v>
      </c>
      <c r="E11" s="122">
        <v>29126.921884901767</v>
      </c>
      <c r="F11" s="122">
        <v>3540.4795807651631</v>
      </c>
      <c r="G11" s="122">
        <v>2439.9124218857901</v>
      </c>
      <c r="H11" s="122">
        <v>7671.7355069104742</v>
      </c>
      <c r="I11" s="122">
        <v>491807.21226553671</v>
      </c>
      <c r="J11" s="122">
        <v>44450.147962657997</v>
      </c>
      <c r="K11" s="122">
        <v>5237.1820582445653</v>
      </c>
      <c r="L11" s="122">
        <v>2874.9175411817264</v>
      </c>
      <c r="M11" s="122">
        <v>13079.904739021298</v>
      </c>
      <c r="N11" s="122">
        <v>7150.4951828981839</v>
      </c>
      <c r="O11" s="122">
        <v>91869.132303780541</v>
      </c>
      <c r="P11" s="122">
        <v>110899.49088554006</v>
      </c>
      <c r="Q11" s="122">
        <v>2811.7469615204468</v>
      </c>
      <c r="R11" s="122">
        <v>3756.527533890282</v>
      </c>
      <c r="S11" s="122">
        <v>44668.348648959967</v>
      </c>
      <c r="T11" s="122">
        <v>144935.60593698593</v>
      </c>
      <c r="U11" s="122">
        <v>4527.6175164624556</v>
      </c>
      <c r="V11" s="122">
        <v>1128.1922451246123</v>
      </c>
      <c r="W11" s="122">
        <v>1882.1128204575125</v>
      </c>
      <c r="X11" s="122">
        <v>3283.0302023184654</v>
      </c>
      <c r="Y11" s="122">
        <v>2633.6917221498493</v>
      </c>
      <c r="Z11" s="122">
        <v>571.44971272468513</v>
      </c>
      <c r="AA11" s="122">
        <v>3696.3133368910649</v>
      </c>
      <c r="AB11" s="122">
        <v>2351.3049547270552</v>
      </c>
      <c r="AC11" s="122">
        <v>289428.44871453685</v>
      </c>
      <c r="AD11" s="122">
        <v>8223.5495122005068</v>
      </c>
      <c r="AE11" s="122">
        <v>385.91445171922419</v>
      </c>
      <c r="AF11" s="122">
        <v>7837.6350604812842</v>
      </c>
      <c r="AG11" s="122">
        <v>49492.957526478145</v>
      </c>
      <c r="AH11" s="122">
        <v>36919.619773234015</v>
      </c>
      <c r="AI11" s="122">
        <v>5016.7162448820673</v>
      </c>
      <c r="AJ11" s="122">
        <v>15919.282165120048</v>
      </c>
      <c r="AK11" s="122">
        <v>15983.621363231905</v>
      </c>
      <c r="AL11" s="122">
        <v>193529.275492563</v>
      </c>
      <c r="AM11" s="122">
        <v>59510.277083322151</v>
      </c>
      <c r="AN11" s="122">
        <v>42873.135783894897</v>
      </c>
      <c r="AO11" s="122">
        <v>58616.866205251339</v>
      </c>
      <c r="AP11" s="122">
        <v>30665.873931836239</v>
      </c>
      <c r="AQ11" s="122">
        <v>1863.1224882584027</v>
      </c>
      <c r="AR11" s="122">
        <v>11389.696777957528</v>
      </c>
      <c r="AS11" s="122">
        <v>5759.4519677436256</v>
      </c>
      <c r="AT11" s="122">
        <v>2269.2766217485814</v>
      </c>
      <c r="AU11" s="122">
        <v>1049.8580601986382</v>
      </c>
      <c r="AV11" s="122">
        <v>661.12859117871949</v>
      </c>
      <c r="AW11" s="122">
        <v>1779.1886946176876</v>
      </c>
      <c r="AX11" s="122">
        <v>5425.8334750978729</v>
      </c>
      <c r="AY11" s="122">
        <v>2123.3852042901794</v>
      </c>
      <c r="AZ11" s="122">
        <v>1004.1587185960277</v>
      </c>
      <c r="BA11" s="122">
        <v>2298.289552211666</v>
      </c>
      <c r="BB11" s="122">
        <v>2658.7496966876251</v>
      </c>
      <c r="BC11" s="122">
        <v>0</v>
      </c>
      <c r="BD11" s="122">
        <v>18417.819881388888</v>
      </c>
      <c r="BE11" s="122">
        <v>10890.624655701991</v>
      </c>
      <c r="BF11" s="122">
        <v>3957.6353015817417</v>
      </c>
      <c r="BG11" s="122">
        <v>2068.7282062335039</v>
      </c>
      <c r="BH11" s="122">
        <v>837.2503626548139</v>
      </c>
      <c r="BI11" s="122">
        <v>663.58135521684301</v>
      </c>
      <c r="BJ11" s="122">
        <v>14809.522248822152</v>
      </c>
      <c r="BK11" s="122">
        <v>4613.5420032079564</v>
      </c>
      <c r="BL11" s="122">
        <v>3948.8316972307466</v>
      </c>
      <c r="BM11" s="122">
        <v>367.88480664682817</v>
      </c>
      <c r="BN11" s="122">
        <v>5879.2637417366186</v>
      </c>
      <c r="BO11" s="122">
        <v>20603.555869385684</v>
      </c>
      <c r="BP11" s="122">
        <v>12403.041845891716</v>
      </c>
      <c r="BQ11" s="122">
        <v>17656.799010800387</v>
      </c>
      <c r="BR11" s="122">
        <v>11465.814565832847</v>
      </c>
      <c r="BS11" s="122">
        <v>6190.9844449675456</v>
      </c>
      <c r="BT11" s="122">
        <v>4645.4283428074905</v>
      </c>
      <c r="BU11" s="122">
        <v>2342.4132466786323</v>
      </c>
      <c r="BV11" s="122">
        <v>2303.0150961288587</v>
      </c>
      <c r="BW11" s="122">
        <v>7057.376515984698</v>
      </c>
      <c r="BX11" s="122">
        <v>1594.5107039948841</v>
      </c>
      <c r="BY11" s="122">
        <v>1508.9064330974056</v>
      </c>
      <c r="BZ11" s="122">
        <v>3953.9593788924094</v>
      </c>
      <c r="CA11" s="122">
        <v>700.47730865233166</v>
      </c>
      <c r="CB11" s="122">
        <v>0</v>
      </c>
      <c r="CC11" s="128">
        <v>466701.46699503169</v>
      </c>
      <c r="CD11" s="129">
        <v>283712.09076554526</v>
      </c>
      <c r="CE11" s="129">
        <v>123968.95008446745</v>
      </c>
      <c r="CF11" s="129">
        <v>59020.42614501901</v>
      </c>
      <c r="CG11" s="74"/>
      <c r="CH11" s="122">
        <v>0</v>
      </c>
      <c r="CI11" s="49"/>
      <c r="CJ11" s="58"/>
      <c r="CK11" s="126">
        <v>1700409.3326152645</v>
      </c>
      <c r="CL11" s="8"/>
    </row>
    <row r="12" spans="1:90" s="22" customFormat="1" ht="26.25" customHeight="1" x14ac:dyDescent="0.25">
      <c r="A12" s="292" t="s">
        <v>131</v>
      </c>
      <c r="B12" s="236" t="s">
        <v>96</v>
      </c>
      <c r="C12" s="118">
        <v>127959.6426242915</v>
      </c>
      <c r="D12" s="130">
        <v>582.45877001083204</v>
      </c>
      <c r="E12" s="131">
        <v>582.45877001083204</v>
      </c>
      <c r="F12" s="131">
        <v>0</v>
      </c>
      <c r="G12" s="131">
        <v>0</v>
      </c>
      <c r="H12" s="130">
        <v>1842.5351502164997</v>
      </c>
      <c r="I12" s="130">
        <v>86989.247685446157</v>
      </c>
      <c r="J12" s="131">
        <v>1510.3919537100001</v>
      </c>
      <c r="K12" s="131">
        <v>0</v>
      </c>
      <c r="L12" s="131">
        <v>3.1524992059071298E-2</v>
      </c>
      <c r="M12" s="131">
        <v>546.48809530292726</v>
      </c>
      <c r="N12" s="131">
        <v>725.76390469707303</v>
      </c>
      <c r="O12" s="131">
        <v>25873.532999999999</v>
      </c>
      <c r="P12" s="131">
        <v>37.256708000000017</v>
      </c>
      <c r="Q12" s="131">
        <v>0</v>
      </c>
      <c r="R12" s="131">
        <v>6.4786573155517904E-2</v>
      </c>
      <c r="S12" s="131">
        <v>8814.1058201325031</v>
      </c>
      <c r="T12" s="131">
        <v>49481.547641616075</v>
      </c>
      <c r="U12" s="131">
        <v>0</v>
      </c>
      <c r="V12" s="131">
        <v>0</v>
      </c>
      <c r="W12" s="131">
        <v>0</v>
      </c>
      <c r="X12" s="131">
        <v>0</v>
      </c>
      <c r="Y12" s="131">
        <v>0</v>
      </c>
      <c r="Z12" s="131">
        <v>0</v>
      </c>
      <c r="AA12" s="131">
        <v>6.4250422365337956E-2</v>
      </c>
      <c r="AB12" s="131">
        <v>0</v>
      </c>
      <c r="AC12" s="130">
        <v>38532.179471780008</v>
      </c>
      <c r="AD12" s="130">
        <v>0.12669009866782677</v>
      </c>
      <c r="AE12" s="131">
        <v>6.3502994607992375E-3</v>
      </c>
      <c r="AF12" s="131">
        <v>0.12033979920702753</v>
      </c>
      <c r="AG12" s="130">
        <v>0.57193801242007269</v>
      </c>
      <c r="AH12" s="130">
        <v>7.3120988509105596</v>
      </c>
      <c r="AI12" s="131">
        <v>0.99992532000992274</v>
      </c>
      <c r="AJ12" s="131">
        <v>1.5194974565456878</v>
      </c>
      <c r="AK12" s="131">
        <v>4.792676074354949</v>
      </c>
      <c r="AL12" s="130">
        <v>1.4933756889332905E-3</v>
      </c>
      <c r="AM12" s="131">
        <v>1.2178216450075842E-3</v>
      </c>
      <c r="AN12" s="131">
        <v>1.7719610344108625E-5</v>
      </c>
      <c r="AO12" s="131">
        <v>1.8003276029262669E-6</v>
      </c>
      <c r="AP12" s="131">
        <v>6.9875709249703582E-5</v>
      </c>
      <c r="AQ12" s="131">
        <v>1.8615839672896781E-4</v>
      </c>
      <c r="AR12" s="130">
        <v>2.5063289216603479</v>
      </c>
      <c r="AS12" s="130">
        <v>2.9292065067851508E-2</v>
      </c>
      <c r="AT12" s="131">
        <v>0</v>
      </c>
      <c r="AU12" s="131">
        <v>2.913004036836692E-2</v>
      </c>
      <c r="AV12" s="131">
        <v>1.5651687004814276E-4</v>
      </c>
      <c r="AW12" s="131">
        <v>5.5078294364444658E-6</v>
      </c>
      <c r="AX12" s="130">
        <v>1.6075684401474353E-4</v>
      </c>
      <c r="AY12" s="131">
        <v>4.0987841460198475E-5</v>
      </c>
      <c r="AZ12" s="131">
        <v>1.2365952634072441E-5</v>
      </c>
      <c r="BA12" s="131">
        <v>1.074030499204726E-4</v>
      </c>
      <c r="BB12" s="130">
        <v>1.567209031540361E-3</v>
      </c>
      <c r="BC12" s="131">
        <v>0</v>
      </c>
      <c r="BD12" s="130">
        <v>0.39798816044514079</v>
      </c>
      <c r="BE12" s="131">
        <v>0.23904006579250853</v>
      </c>
      <c r="BF12" s="131">
        <v>1.7022451613417575E-4</v>
      </c>
      <c r="BG12" s="131">
        <v>0.14245424563368164</v>
      </c>
      <c r="BH12" s="131">
        <v>3.1980449056654507E-5</v>
      </c>
      <c r="BI12" s="131">
        <v>1.6291644053759748E-2</v>
      </c>
      <c r="BJ12" s="130">
        <v>2.3944009846011896E-4</v>
      </c>
      <c r="BK12" s="131">
        <v>1.2686338286046099E-5</v>
      </c>
      <c r="BL12" s="131">
        <v>3.0766506780424696E-5</v>
      </c>
      <c r="BM12" s="131">
        <v>3.9823754057670601E-6</v>
      </c>
      <c r="BN12" s="131">
        <v>1.9200487798788112E-4</v>
      </c>
      <c r="BO12" s="130">
        <v>6.8511646887601026E-3</v>
      </c>
      <c r="BP12" s="130">
        <v>1.4849534403848579</v>
      </c>
      <c r="BQ12" s="130">
        <v>0.27288425942303607</v>
      </c>
      <c r="BR12" s="131">
        <v>0.11036450499307301</v>
      </c>
      <c r="BS12" s="131">
        <v>0.16251975442996308</v>
      </c>
      <c r="BT12" s="130">
        <v>0.20233480413000449</v>
      </c>
      <c r="BU12" s="131">
        <v>0.10446500086904531</v>
      </c>
      <c r="BV12" s="131">
        <v>9.786980326095919E-2</v>
      </c>
      <c r="BW12" s="130">
        <v>0.30672627854549256</v>
      </c>
      <c r="BX12" s="131">
        <v>8.297393770138814E-3</v>
      </c>
      <c r="BY12" s="131">
        <v>0.24852634808944929</v>
      </c>
      <c r="BZ12" s="131">
        <v>4.9902536685904449E-2</v>
      </c>
      <c r="CA12" s="130">
        <v>0</v>
      </c>
      <c r="CB12" s="130">
        <v>0</v>
      </c>
      <c r="CC12" s="132">
        <v>2941.4416844902285</v>
      </c>
      <c r="CD12" s="133">
        <v>2822.0182033158185</v>
      </c>
      <c r="CE12" s="133">
        <v>0</v>
      </c>
      <c r="CF12" s="133">
        <v>119.42348117441017</v>
      </c>
      <c r="CG12" s="60"/>
      <c r="CH12" s="123">
        <v>0</v>
      </c>
      <c r="CI12" s="59"/>
      <c r="CJ12" s="47"/>
      <c r="CK12" s="121">
        <v>130901.08430878173</v>
      </c>
      <c r="CL12" s="8"/>
    </row>
    <row r="13" spans="1:90" s="22" customFormat="1" ht="26.25" customHeight="1" x14ac:dyDescent="0.25">
      <c r="A13" s="293" t="s">
        <v>132</v>
      </c>
      <c r="B13" s="237" t="s">
        <v>97</v>
      </c>
      <c r="C13" s="118">
        <v>0</v>
      </c>
      <c r="D13" s="130">
        <v>0</v>
      </c>
      <c r="E13" s="131">
        <v>0</v>
      </c>
      <c r="F13" s="131">
        <v>0</v>
      </c>
      <c r="G13" s="131">
        <v>0</v>
      </c>
      <c r="H13" s="130">
        <v>0</v>
      </c>
      <c r="I13" s="130">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0">
        <v>0</v>
      </c>
      <c r="AD13" s="130">
        <v>0</v>
      </c>
      <c r="AE13" s="131">
        <v>0</v>
      </c>
      <c r="AF13" s="131">
        <v>0</v>
      </c>
      <c r="AG13" s="130">
        <v>0</v>
      </c>
      <c r="AH13" s="130">
        <v>0</v>
      </c>
      <c r="AI13" s="131">
        <v>0</v>
      </c>
      <c r="AJ13" s="131">
        <v>0</v>
      </c>
      <c r="AK13" s="131">
        <v>0</v>
      </c>
      <c r="AL13" s="130">
        <v>0</v>
      </c>
      <c r="AM13" s="131">
        <v>0</v>
      </c>
      <c r="AN13" s="131">
        <v>0</v>
      </c>
      <c r="AO13" s="131">
        <v>0</v>
      </c>
      <c r="AP13" s="131">
        <v>0</v>
      </c>
      <c r="AQ13" s="131">
        <v>0</v>
      </c>
      <c r="AR13" s="130">
        <v>0</v>
      </c>
      <c r="AS13" s="130">
        <v>0</v>
      </c>
      <c r="AT13" s="131">
        <v>0</v>
      </c>
      <c r="AU13" s="131">
        <v>0</v>
      </c>
      <c r="AV13" s="131">
        <v>0</v>
      </c>
      <c r="AW13" s="131">
        <v>0</v>
      </c>
      <c r="AX13" s="130">
        <v>0</v>
      </c>
      <c r="AY13" s="131">
        <v>0</v>
      </c>
      <c r="AZ13" s="131">
        <v>0</v>
      </c>
      <c r="BA13" s="131">
        <v>0</v>
      </c>
      <c r="BB13" s="130">
        <v>0</v>
      </c>
      <c r="BC13" s="131">
        <v>0</v>
      </c>
      <c r="BD13" s="130">
        <v>0</v>
      </c>
      <c r="BE13" s="131">
        <v>0</v>
      </c>
      <c r="BF13" s="131">
        <v>0</v>
      </c>
      <c r="BG13" s="131">
        <v>0</v>
      </c>
      <c r="BH13" s="131">
        <v>0</v>
      </c>
      <c r="BI13" s="131">
        <v>0</v>
      </c>
      <c r="BJ13" s="130">
        <v>0</v>
      </c>
      <c r="BK13" s="131">
        <v>0</v>
      </c>
      <c r="BL13" s="131">
        <v>0</v>
      </c>
      <c r="BM13" s="131">
        <v>0</v>
      </c>
      <c r="BN13" s="131">
        <v>0</v>
      </c>
      <c r="BO13" s="130">
        <v>0</v>
      </c>
      <c r="BP13" s="130">
        <v>0</v>
      </c>
      <c r="BQ13" s="130">
        <v>0</v>
      </c>
      <c r="BR13" s="131">
        <v>0</v>
      </c>
      <c r="BS13" s="131">
        <v>0</v>
      </c>
      <c r="BT13" s="130">
        <v>0</v>
      </c>
      <c r="BU13" s="131">
        <v>0</v>
      </c>
      <c r="BV13" s="131">
        <v>0</v>
      </c>
      <c r="BW13" s="130">
        <v>0</v>
      </c>
      <c r="BX13" s="131">
        <v>0</v>
      </c>
      <c r="BY13" s="131">
        <v>0</v>
      </c>
      <c r="BZ13" s="131">
        <v>0</v>
      </c>
      <c r="CA13" s="130">
        <v>0</v>
      </c>
      <c r="CB13" s="130">
        <v>0</v>
      </c>
      <c r="CC13" s="130">
        <v>0</v>
      </c>
      <c r="CD13" s="131">
        <v>0</v>
      </c>
      <c r="CE13" s="131">
        <v>0</v>
      </c>
      <c r="CF13" s="131">
        <v>0</v>
      </c>
      <c r="CG13" s="47"/>
      <c r="CH13" s="124">
        <v>0</v>
      </c>
      <c r="CI13" s="61"/>
      <c r="CJ13" s="47"/>
      <c r="CK13" s="125">
        <v>0</v>
      </c>
      <c r="CL13" s="8"/>
    </row>
    <row r="14" spans="1:90" s="22" customFormat="1" ht="26.25" customHeight="1" x14ac:dyDescent="0.25">
      <c r="A14" s="293" t="s">
        <v>133</v>
      </c>
      <c r="B14" s="237" t="s">
        <v>98</v>
      </c>
      <c r="C14" s="118">
        <v>33014.586316995337</v>
      </c>
      <c r="D14" s="130">
        <v>0</v>
      </c>
      <c r="E14" s="131">
        <v>0</v>
      </c>
      <c r="F14" s="131">
        <v>0</v>
      </c>
      <c r="G14" s="131">
        <v>0</v>
      </c>
      <c r="H14" s="130">
        <v>0</v>
      </c>
      <c r="I14" s="130">
        <v>19076.466181995336</v>
      </c>
      <c r="J14" s="131">
        <v>0</v>
      </c>
      <c r="K14" s="131">
        <v>0</v>
      </c>
      <c r="L14" s="131">
        <v>0</v>
      </c>
      <c r="M14" s="131">
        <v>0</v>
      </c>
      <c r="N14" s="131">
        <v>0</v>
      </c>
      <c r="O14" s="131">
        <v>2419.6609999999996</v>
      </c>
      <c r="P14" s="131">
        <v>0</v>
      </c>
      <c r="Q14" s="131">
        <v>0</v>
      </c>
      <c r="R14" s="131">
        <v>0</v>
      </c>
      <c r="S14" s="131">
        <v>0</v>
      </c>
      <c r="T14" s="131">
        <v>16656.805181995336</v>
      </c>
      <c r="U14" s="131">
        <v>0</v>
      </c>
      <c r="V14" s="131">
        <v>0</v>
      </c>
      <c r="W14" s="131">
        <v>0</v>
      </c>
      <c r="X14" s="131">
        <v>0</v>
      </c>
      <c r="Y14" s="131">
        <v>0</v>
      </c>
      <c r="Z14" s="131">
        <v>0</v>
      </c>
      <c r="AA14" s="131">
        <v>0</v>
      </c>
      <c r="AB14" s="131">
        <v>0</v>
      </c>
      <c r="AC14" s="130">
        <v>13938.120135000001</v>
      </c>
      <c r="AD14" s="130">
        <v>0</v>
      </c>
      <c r="AE14" s="131">
        <v>0</v>
      </c>
      <c r="AF14" s="131">
        <v>0</v>
      </c>
      <c r="AG14" s="130">
        <v>0</v>
      </c>
      <c r="AH14" s="130">
        <v>0</v>
      </c>
      <c r="AI14" s="131">
        <v>0</v>
      </c>
      <c r="AJ14" s="131">
        <v>0</v>
      </c>
      <c r="AK14" s="131">
        <v>0</v>
      </c>
      <c r="AL14" s="130">
        <v>0</v>
      </c>
      <c r="AM14" s="131">
        <v>0</v>
      </c>
      <c r="AN14" s="131">
        <v>0</v>
      </c>
      <c r="AO14" s="131">
        <v>0</v>
      </c>
      <c r="AP14" s="131">
        <v>0</v>
      </c>
      <c r="AQ14" s="131">
        <v>0</v>
      </c>
      <c r="AR14" s="130">
        <v>0</v>
      </c>
      <c r="AS14" s="130">
        <v>0</v>
      </c>
      <c r="AT14" s="131">
        <v>0</v>
      </c>
      <c r="AU14" s="131">
        <v>0</v>
      </c>
      <c r="AV14" s="131">
        <v>0</v>
      </c>
      <c r="AW14" s="131">
        <v>0</v>
      </c>
      <c r="AX14" s="130">
        <v>0</v>
      </c>
      <c r="AY14" s="131">
        <v>0</v>
      </c>
      <c r="AZ14" s="131">
        <v>0</v>
      </c>
      <c r="BA14" s="131">
        <v>0</v>
      </c>
      <c r="BB14" s="130">
        <v>0</v>
      </c>
      <c r="BC14" s="131">
        <v>0</v>
      </c>
      <c r="BD14" s="130">
        <v>0</v>
      </c>
      <c r="BE14" s="131">
        <v>0</v>
      </c>
      <c r="BF14" s="131">
        <v>0</v>
      </c>
      <c r="BG14" s="131">
        <v>0</v>
      </c>
      <c r="BH14" s="131">
        <v>0</v>
      </c>
      <c r="BI14" s="131">
        <v>0</v>
      </c>
      <c r="BJ14" s="130">
        <v>0</v>
      </c>
      <c r="BK14" s="131">
        <v>0</v>
      </c>
      <c r="BL14" s="131">
        <v>0</v>
      </c>
      <c r="BM14" s="131">
        <v>0</v>
      </c>
      <c r="BN14" s="131">
        <v>0</v>
      </c>
      <c r="BO14" s="130">
        <v>0</v>
      </c>
      <c r="BP14" s="130">
        <v>0</v>
      </c>
      <c r="BQ14" s="130">
        <v>0</v>
      </c>
      <c r="BR14" s="131">
        <v>0</v>
      </c>
      <c r="BS14" s="131">
        <v>0</v>
      </c>
      <c r="BT14" s="130">
        <v>0</v>
      </c>
      <c r="BU14" s="131">
        <v>0</v>
      </c>
      <c r="BV14" s="131">
        <v>0</v>
      </c>
      <c r="BW14" s="130">
        <v>0</v>
      </c>
      <c r="BX14" s="131">
        <v>0</v>
      </c>
      <c r="BY14" s="131">
        <v>0</v>
      </c>
      <c r="BZ14" s="131">
        <v>0</v>
      </c>
      <c r="CA14" s="130">
        <v>0</v>
      </c>
      <c r="CB14" s="130">
        <v>0</v>
      </c>
      <c r="CC14" s="130">
        <v>0</v>
      </c>
      <c r="CD14" s="131">
        <v>0</v>
      </c>
      <c r="CE14" s="131">
        <v>0</v>
      </c>
      <c r="CF14" s="131">
        <v>0</v>
      </c>
      <c r="CG14" s="47"/>
      <c r="CH14" s="124">
        <v>0</v>
      </c>
      <c r="CI14" s="61"/>
      <c r="CJ14" s="47"/>
      <c r="CK14" s="125">
        <v>33014.586316995337</v>
      </c>
      <c r="CL14" s="8"/>
    </row>
    <row r="15" spans="1:90" s="22" customFormat="1" ht="26.25" customHeight="1" x14ac:dyDescent="0.25">
      <c r="A15" s="293" t="s">
        <v>134</v>
      </c>
      <c r="B15" s="237" t="s">
        <v>99</v>
      </c>
      <c r="C15" s="118">
        <v>65429.783493450326</v>
      </c>
      <c r="D15" s="130">
        <v>0</v>
      </c>
      <c r="E15" s="131">
        <v>0</v>
      </c>
      <c r="F15" s="131">
        <v>0</v>
      </c>
      <c r="G15" s="131">
        <v>0</v>
      </c>
      <c r="H15" s="130">
        <v>1133.5831990914503</v>
      </c>
      <c r="I15" s="130">
        <v>64296.200294358874</v>
      </c>
      <c r="J15" s="131">
        <v>240.32288723000025</v>
      </c>
      <c r="K15" s="131">
        <v>0</v>
      </c>
      <c r="L15" s="131">
        <v>0</v>
      </c>
      <c r="M15" s="131">
        <v>0</v>
      </c>
      <c r="N15" s="131">
        <v>0</v>
      </c>
      <c r="O15" s="131">
        <v>0</v>
      </c>
      <c r="P15" s="131">
        <v>8885.6935200000007</v>
      </c>
      <c r="Q15" s="131">
        <v>0</v>
      </c>
      <c r="R15" s="131">
        <v>0</v>
      </c>
      <c r="S15" s="131">
        <v>5238.5867843285505</v>
      </c>
      <c r="T15" s="131">
        <v>49632.177986400311</v>
      </c>
      <c r="U15" s="131">
        <v>120.73956315328206</v>
      </c>
      <c r="V15" s="131">
        <v>8.9634717480772821</v>
      </c>
      <c r="W15" s="131">
        <v>13.217411914467288</v>
      </c>
      <c r="X15" s="131">
        <v>99.143375738425988</v>
      </c>
      <c r="Y15" s="131">
        <v>23.268831753577782</v>
      </c>
      <c r="Z15" s="131">
        <v>2.1464353053266412</v>
      </c>
      <c r="AA15" s="131">
        <v>0</v>
      </c>
      <c r="AB15" s="131">
        <v>31.940026786843003</v>
      </c>
      <c r="AC15" s="130">
        <v>0</v>
      </c>
      <c r="AD15" s="130">
        <v>0</v>
      </c>
      <c r="AE15" s="131">
        <v>0</v>
      </c>
      <c r="AF15" s="131">
        <v>0</v>
      </c>
      <c r="AG15" s="130">
        <v>0</v>
      </c>
      <c r="AH15" s="130">
        <v>0</v>
      </c>
      <c r="AI15" s="131">
        <v>0</v>
      </c>
      <c r="AJ15" s="131">
        <v>0</v>
      </c>
      <c r="AK15" s="131">
        <v>0</v>
      </c>
      <c r="AL15" s="130">
        <v>0</v>
      </c>
      <c r="AM15" s="131">
        <v>0</v>
      </c>
      <c r="AN15" s="131">
        <v>0</v>
      </c>
      <c r="AO15" s="131">
        <v>0</v>
      </c>
      <c r="AP15" s="131">
        <v>0</v>
      </c>
      <c r="AQ15" s="131">
        <v>0</v>
      </c>
      <c r="AR15" s="130">
        <v>0</v>
      </c>
      <c r="AS15" s="130">
        <v>0</v>
      </c>
      <c r="AT15" s="131">
        <v>0</v>
      </c>
      <c r="AU15" s="131">
        <v>0</v>
      </c>
      <c r="AV15" s="131">
        <v>0</v>
      </c>
      <c r="AW15" s="131">
        <v>0</v>
      </c>
      <c r="AX15" s="130">
        <v>0</v>
      </c>
      <c r="AY15" s="131">
        <v>0</v>
      </c>
      <c r="AZ15" s="131">
        <v>0</v>
      </c>
      <c r="BA15" s="131">
        <v>0</v>
      </c>
      <c r="BB15" s="130">
        <v>0</v>
      </c>
      <c r="BC15" s="131">
        <v>0</v>
      </c>
      <c r="BD15" s="130">
        <v>0</v>
      </c>
      <c r="BE15" s="131">
        <v>0</v>
      </c>
      <c r="BF15" s="131">
        <v>0</v>
      </c>
      <c r="BG15" s="131">
        <v>0</v>
      </c>
      <c r="BH15" s="131">
        <v>0</v>
      </c>
      <c r="BI15" s="131">
        <v>0</v>
      </c>
      <c r="BJ15" s="130">
        <v>0</v>
      </c>
      <c r="BK15" s="131">
        <v>0</v>
      </c>
      <c r="BL15" s="131">
        <v>0</v>
      </c>
      <c r="BM15" s="131">
        <v>0</v>
      </c>
      <c r="BN15" s="131">
        <v>0</v>
      </c>
      <c r="BO15" s="130">
        <v>0</v>
      </c>
      <c r="BP15" s="130">
        <v>0</v>
      </c>
      <c r="BQ15" s="130">
        <v>0</v>
      </c>
      <c r="BR15" s="131">
        <v>0</v>
      </c>
      <c r="BS15" s="131">
        <v>0</v>
      </c>
      <c r="BT15" s="130">
        <v>0</v>
      </c>
      <c r="BU15" s="131">
        <v>0</v>
      </c>
      <c r="BV15" s="131">
        <v>0</v>
      </c>
      <c r="BW15" s="130">
        <v>0</v>
      </c>
      <c r="BX15" s="131">
        <v>0</v>
      </c>
      <c r="BY15" s="131">
        <v>0</v>
      </c>
      <c r="BZ15" s="131">
        <v>0</v>
      </c>
      <c r="CA15" s="130">
        <v>0</v>
      </c>
      <c r="CB15" s="130">
        <v>0</v>
      </c>
      <c r="CC15" s="130">
        <v>0</v>
      </c>
      <c r="CD15" s="131">
        <v>0</v>
      </c>
      <c r="CE15" s="131">
        <v>0</v>
      </c>
      <c r="CF15" s="131">
        <v>0</v>
      </c>
      <c r="CG15" s="47"/>
      <c r="CH15" s="124">
        <v>0</v>
      </c>
      <c r="CI15" s="61"/>
      <c r="CJ15" s="47"/>
      <c r="CK15" s="125">
        <v>65429.783493450326</v>
      </c>
      <c r="CL15" s="8"/>
    </row>
    <row r="16" spans="1:90" s="22" customFormat="1" ht="26.25" customHeight="1" x14ac:dyDescent="0.25">
      <c r="A16" s="293" t="s">
        <v>135</v>
      </c>
      <c r="B16" s="237" t="s">
        <v>100</v>
      </c>
      <c r="C16" s="118">
        <v>2.0345082293456289</v>
      </c>
      <c r="D16" s="130">
        <v>2.1154110615595619E-3</v>
      </c>
      <c r="E16" s="131">
        <v>2.1154110615595619E-3</v>
      </c>
      <c r="F16" s="131">
        <v>0</v>
      </c>
      <c r="G16" s="131">
        <v>0</v>
      </c>
      <c r="H16" s="130">
        <v>0</v>
      </c>
      <c r="I16" s="130">
        <v>0.24993236800230548</v>
      </c>
      <c r="J16" s="131">
        <v>1.6765200000000001E-2</v>
      </c>
      <c r="K16" s="131">
        <v>0</v>
      </c>
      <c r="L16" s="131">
        <v>0</v>
      </c>
      <c r="M16" s="131">
        <v>0</v>
      </c>
      <c r="N16" s="131">
        <v>0</v>
      </c>
      <c r="O16" s="131">
        <v>0</v>
      </c>
      <c r="P16" s="131">
        <v>0</v>
      </c>
      <c r="Q16" s="131">
        <v>1.8222789334101819E-2</v>
      </c>
      <c r="R16" s="131">
        <v>0</v>
      </c>
      <c r="S16" s="131">
        <v>9.1113946670509094E-3</v>
      </c>
      <c r="T16" s="131">
        <v>7.7514789334101816E-2</v>
      </c>
      <c r="U16" s="131">
        <v>1.9796494859611231E-2</v>
      </c>
      <c r="V16" s="131">
        <v>1.595766037735849E-2</v>
      </c>
      <c r="W16" s="131">
        <v>1.0289939622641507E-2</v>
      </c>
      <c r="X16" s="131">
        <v>2.3711623153347735E-2</v>
      </c>
      <c r="Y16" s="131">
        <v>0</v>
      </c>
      <c r="Z16" s="131">
        <v>0</v>
      </c>
      <c r="AA16" s="131">
        <v>0</v>
      </c>
      <c r="AB16" s="131">
        <v>5.8562476654091956E-2</v>
      </c>
      <c r="AC16" s="130">
        <v>0</v>
      </c>
      <c r="AD16" s="130">
        <v>0</v>
      </c>
      <c r="AE16" s="131">
        <v>0</v>
      </c>
      <c r="AF16" s="131">
        <v>0</v>
      </c>
      <c r="AG16" s="130">
        <v>4.2120000000000005E-2</v>
      </c>
      <c r="AH16" s="130">
        <v>0.86605836625155774</v>
      </c>
      <c r="AI16" s="131">
        <v>8.4051941628196819E-2</v>
      </c>
      <c r="AJ16" s="131">
        <v>0.36331634695647835</v>
      </c>
      <c r="AK16" s="131">
        <v>0.41869007766688265</v>
      </c>
      <c r="AL16" s="130">
        <v>1.8222789334101819E-2</v>
      </c>
      <c r="AM16" s="131">
        <v>0</v>
      </c>
      <c r="AN16" s="131">
        <v>0</v>
      </c>
      <c r="AO16" s="131">
        <v>0</v>
      </c>
      <c r="AP16" s="131">
        <v>0</v>
      </c>
      <c r="AQ16" s="131">
        <v>1.8222789334101819E-2</v>
      </c>
      <c r="AR16" s="130">
        <v>0.3175964337484421</v>
      </c>
      <c r="AS16" s="130">
        <v>0</v>
      </c>
      <c r="AT16" s="131">
        <v>0</v>
      </c>
      <c r="AU16" s="131">
        <v>0</v>
      </c>
      <c r="AV16" s="131">
        <v>0</v>
      </c>
      <c r="AW16" s="131">
        <v>0</v>
      </c>
      <c r="AX16" s="130">
        <v>0</v>
      </c>
      <c r="AY16" s="131">
        <v>0</v>
      </c>
      <c r="AZ16" s="131">
        <v>0</v>
      </c>
      <c r="BA16" s="131">
        <v>0</v>
      </c>
      <c r="BB16" s="130">
        <v>7.2891157336407275E-2</v>
      </c>
      <c r="BC16" s="131">
        <v>0</v>
      </c>
      <c r="BD16" s="130">
        <v>7.2891157336407275E-2</v>
      </c>
      <c r="BE16" s="131">
        <v>0</v>
      </c>
      <c r="BF16" s="131">
        <v>0</v>
      </c>
      <c r="BG16" s="131">
        <v>7.2891157336407275E-2</v>
      </c>
      <c r="BH16" s="131">
        <v>0</v>
      </c>
      <c r="BI16" s="131">
        <v>0</v>
      </c>
      <c r="BJ16" s="130">
        <v>7.2891157336407275E-2</v>
      </c>
      <c r="BK16" s="131">
        <v>7.2891157336407275E-2</v>
      </c>
      <c r="BL16" s="131">
        <v>0</v>
      </c>
      <c r="BM16" s="131">
        <v>0</v>
      </c>
      <c r="BN16" s="131">
        <v>0</v>
      </c>
      <c r="BO16" s="130">
        <v>0</v>
      </c>
      <c r="BP16" s="130">
        <v>0</v>
      </c>
      <c r="BQ16" s="130">
        <v>0</v>
      </c>
      <c r="BR16" s="131">
        <v>0</v>
      </c>
      <c r="BS16" s="131">
        <v>0</v>
      </c>
      <c r="BT16" s="130">
        <v>0.13808762823813336</v>
      </c>
      <c r="BU16" s="131">
        <v>8.8217543827823625E-2</v>
      </c>
      <c r="BV16" s="131">
        <v>4.987008441030974E-2</v>
      </c>
      <c r="BW16" s="130">
        <v>0.18170176070030708</v>
      </c>
      <c r="BX16" s="131">
        <v>0.13769884603618535</v>
      </c>
      <c r="BY16" s="131">
        <v>5.0975521876163877E-3</v>
      </c>
      <c r="BZ16" s="131">
        <v>3.8905362476505327E-2</v>
      </c>
      <c r="CA16" s="130">
        <v>0</v>
      </c>
      <c r="CB16" s="130">
        <v>0</v>
      </c>
      <c r="CC16" s="130">
        <v>146.57322579466705</v>
      </c>
      <c r="CD16" s="131">
        <v>27.446041729594903</v>
      </c>
      <c r="CE16" s="131">
        <v>9.1113946670509094E-3</v>
      </c>
      <c r="CF16" s="131">
        <v>119.11807267040511</v>
      </c>
      <c r="CG16" s="47"/>
      <c r="CH16" s="124">
        <v>0</v>
      </c>
      <c r="CI16" s="61"/>
      <c r="CJ16" s="47"/>
      <c r="CK16" s="125">
        <v>148.60773402401267</v>
      </c>
      <c r="CL16" s="8"/>
    </row>
    <row r="17" spans="1:90" s="22" customFormat="1" ht="26.25" customHeight="1" x14ac:dyDescent="0.25">
      <c r="A17" s="293" t="s">
        <v>136</v>
      </c>
      <c r="B17" s="237" t="s">
        <v>101</v>
      </c>
      <c r="C17" s="118">
        <v>498258.20479633391</v>
      </c>
      <c r="D17" s="130">
        <v>12966.19385733994</v>
      </c>
      <c r="E17" s="131">
        <v>12966.19385733994</v>
      </c>
      <c r="F17" s="131">
        <v>0</v>
      </c>
      <c r="G17" s="131">
        <v>0</v>
      </c>
      <c r="H17" s="130">
        <v>2027.4649363412898</v>
      </c>
      <c r="I17" s="130">
        <v>177002.61226348905</v>
      </c>
      <c r="J17" s="131">
        <v>33809.517581836677</v>
      </c>
      <c r="K17" s="131">
        <v>4821.388359468976</v>
      </c>
      <c r="L17" s="131">
        <v>391.51487361740664</v>
      </c>
      <c r="M17" s="131">
        <v>1856.1741572442172</v>
      </c>
      <c r="N17" s="131">
        <v>2110.5088927096726</v>
      </c>
      <c r="O17" s="131">
        <v>19197.094082966101</v>
      </c>
      <c r="P17" s="131">
        <v>56002.412083896532</v>
      </c>
      <c r="Q17" s="131">
        <v>2219.157071583119</v>
      </c>
      <c r="R17" s="131">
        <v>748.56348649235463</v>
      </c>
      <c r="S17" s="131">
        <v>16975.09916259591</v>
      </c>
      <c r="T17" s="131">
        <v>27003.589368196703</v>
      </c>
      <c r="U17" s="131">
        <v>2888.1268033051947</v>
      </c>
      <c r="V17" s="131">
        <v>776.74412459809082</v>
      </c>
      <c r="W17" s="131">
        <v>1186.9454942117532</v>
      </c>
      <c r="X17" s="131">
        <v>2513.0974684044372</v>
      </c>
      <c r="Y17" s="131">
        <v>2231.6892795749968</v>
      </c>
      <c r="Z17" s="131">
        <v>413.50135554221583</v>
      </c>
      <c r="AA17" s="131">
        <v>733.55945156706082</v>
      </c>
      <c r="AB17" s="131">
        <v>1123.9291656775963</v>
      </c>
      <c r="AC17" s="130">
        <v>211439.29580717982</v>
      </c>
      <c r="AD17" s="130">
        <v>1444.5219158077741</v>
      </c>
      <c r="AE17" s="131">
        <v>215.33966504867621</v>
      </c>
      <c r="AF17" s="131">
        <v>1229.182250759098</v>
      </c>
      <c r="AG17" s="130">
        <v>6928.3971178311504</v>
      </c>
      <c r="AH17" s="130">
        <v>18416.529679306059</v>
      </c>
      <c r="AI17" s="131">
        <v>2218.9277222439578</v>
      </c>
      <c r="AJ17" s="131">
        <v>6740.6630227067244</v>
      </c>
      <c r="AK17" s="131">
        <v>9456.9389343553776</v>
      </c>
      <c r="AL17" s="130">
        <v>6315.4794052153402</v>
      </c>
      <c r="AM17" s="131">
        <v>3273.8058325758593</v>
      </c>
      <c r="AN17" s="131">
        <v>3.9431719556976836</v>
      </c>
      <c r="AO17" s="131">
        <v>1.6961374556501112</v>
      </c>
      <c r="AP17" s="131">
        <v>2764.7792206622767</v>
      </c>
      <c r="AQ17" s="131">
        <v>271.25504256585651</v>
      </c>
      <c r="AR17" s="130">
        <v>8284.4693139242718</v>
      </c>
      <c r="AS17" s="130">
        <v>2330.6448608335759</v>
      </c>
      <c r="AT17" s="131">
        <v>711.73996762616207</v>
      </c>
      <c r="AU17" s="131">
        <v>505.46176353344697</v>
      </c>
      <c r="AV17" s="131">
        <v>211.9000288275343</v>
      </c>
      <c r="AW17" s="131">
        <v>901.54310084643248</v>
      </c>
      <c r="AX17" s="130">
        <v>2166.7381754642724</v>
      </c>
      <c r="AY17" s="131">
        <v>1153.3096568509957</v>
      </c>
      <c r="AZ17" s="131">
        <v>403.504289236185</v>
      </c>
      <c r="BA17" s="131">
        <v>609.92422937709171</v>
      </c>
      <c r="BB17" s="130">
        <v>425.9917854374915</v>
      </c>
      <c r="BC17" s="131">
        <v>0</v>
      </c>
      <c r="BD17" s="130">
        <v>9776.7545452166942</v>
      </c>
      <c r="BE17" s="131">
        <v>6806.2526124902943</v>
      </c>
      <c r="BF17" s="131">
        <v>854.25713952578201</v>
      </c>
      <c r="BG17" s="131">
        <v>1459.0077063232118</v>
      </c>
      <c r="BH17" s="131">
        <v>271.6867106629366</v>
      </c>
      <c r="BI17" s="131">
        <v>385.55037621447042</v>
      </c>
      <c r="BJ17" s="130">
        <v>3836.2322661392695</v>
      </c>
      <c r="BK17" s="131">
        <v>178.57141563068731</v>
      </c>
      <c r="BL17" s="131">
        <v>2923.5329263413473</v>
      </c>
      <c r="BM17" s="131">
        <v>288.63182489981165</v>
      </c>
      <c r="BN17" s="131">
        <v>445.4960992674234</v>
      </c>
      <c r="BO17" s="130">
        <v>10472.194674068352</v>
      </c>
      <c r="BP17" s="130">
        <v>7597.8994914571895</v>
      </c>
      <c r="BQ17" s="130">
        <v>9833.0895788840971</v>
      </c>
      <c r="BR17" s="131">
        <v>6022.3593141921365</v>
      </c>
      <c r="BS17" s="131">
        <v>3810.7302646919616</v>
      </c>
      <c r="BT17" s="130">
        <v>3020.891448950114</v>
      </c>
      <c r="BU17" s="131">
        <v>1574.5992042431101</v>
      </c>
      <c r="BV17" s="131">
        <v>1446.2922447070039</v>
      </c>
      <c r="BW17" s="130">
        <v>3427.2914842586661</v>
      </c>
      <c r="BX17" s="131">
        <v>946.47699007667825</v>
      </c>
      <c r="BY17" s="131">
        <v>360.1002161368753</v>
      </c>
      <c r="BZ17" s="131">
        <v>2120.7142780451122</v>
      </c>
      <c r="CA17" s="130">
        <v>545.51218918937298</v>
      </c>
      <c r="CB17" s="130">
        <v>0</v>
      </c>
      <c r="CC17" s="130">
        <v>166883.38031837152</v>
      </c>
      <c r="CD17" s="131">
        <v>132991.68165169432</v>
      </c>
      <c r="CE17" s="131">
        <v>0.35525659146151323</v>
      </c>
      <c r="CF17" s="131">
        <v>33891.343410085748</v>
      </c>
      <c r="CG17" s="47"/>
      <c r="CH17" s="124">
        <v>0</v>
      </c>
      <c r="CI17" s="61"/>
      <c r="CJ17" s="47"/>
      <c r="CK17" s="125">
        <v>665141.58511470538</v>
      </c>
      <c r="CL17" s="8"/>
    </row>
    <row r="18" spans="1:90" s="22" customFormat="1" ht="26.25" customHeight="1" x14ac:dyDescent="0.25">
      <c r="A18" s="293" t="s">
        <v>137</v>
      </c>
      <c r="B18" s="237" t="s">
        <v>102</v>
      </c>
      <c r="C18" s="118">
        <v>8938.4809066642956</v>
      </c>
      <c r="D18" s="130">
        <v>422.88452683649564</v>
      </c>
      <c r="E18" s="131">
        <v>29.040951707742661</v>
      </c>
      <c r="F18" s="131">
        <v>333.82579014827559</v>
      </c>
      <c r="G18" s="131">
        <v>60.017784980477437</v>
      </c>
      <c r="H18" s="130">
        <v>22.916820023153797</v>
      </c>
      <c r="I18" s="130">
        <v>468.78311576876388</v>
      </c>
      <c r="J18" s="131">
        <v>31.288370894774744</v>
      </c>
      <c r="K18" s="131">
        <v>21.925036705169362</v>
      </c>
      <c r="L18" s="131">
        <v>14.923701583193115</v>
      </c>
      <c r="M18" s="131">
        <v>0</v>
      </c>
      <c r="N18" s="131">
        <v>12.081812761779679</v>
      </c>
      <c r="O18" s="131">
        <v>4.1538098513736327E-3</v>
      </c>
      <c r="P18" s="131">
        <v>30.558218131454879</v>
      </c>
      <c r="Q18" s="131">
        <v>1.9432372465300554</v>
      </c>
      <c r="R18" s="131">
        <v>23.670728643744454</v>
      </c>
      <c r="S18" s="131">
        <v>40.164467125820181</v>
      </c>
      <c r="T18" s="131">
        <v>4.9655457893195285</v>
      </c>
      <c r="U18" s="131">
        <v>162.63519703762495</v>
      </c>
      <c r="V18" s="131">
        <v>6.557875617068011</v>
      </c>
      <c r="W18" s="131">
        <v>3.2961769793519657</v>
      </c>
      <c r="X18" s="131">
        <v>19.259034930038254</v>
      </c>
      <c r="Y18" s="131">
        <v>32.51957957132916</v>
      </c>
      <c r="Z18" s="131">
        <v>17.004507704411537</v>
      </c>
      <c r="AA18" s="131">
        <v>21.858090090107627</v>
      </c>
      <c r="AB18" s="131">
        <v>24.127381147195052</v>
      </c>
      <c r="AC18" s="130">
        <v>72.433007975025106</v>
      </c>
      <c r="AD18" s="130">
        <v>93.821232401089162</v>
      </c>
      <c r="AE18" s="131">
        <v>53.617958419917279</v>
      </c>
      <c r="AF18" s="131">
        <v>40.20327398117189</v>
      </c>
      <c r="AG18" s="130">
        <v>799.59321928183408</v>
      </c>
      <c r="AH18" s="130">
        <v>717.87406707223272</v>
      </c>
      <c r="AI18" s="131">
        <v>150.21595734397258</v>
      </c>
      <c r="AJ18" s="131">
        <v>413.42383204783204</v>
      </c>
      <c r="AK18" s="131">
        <v>154.23427768042808</v>
      </c>
      <c r="AL18" s="130">
        <v>3239.8784739349603</v>
      </c>
      <c r="AM18" s="131">
        <v>2795.8677099427655</v>
      </c>
      <c r="AN18" s="131">
        <v>160.54922346175709</v>
      </c>
      <c r="AO18" s="131">
        <v>95.11953052509763</v>
      </c>
      <c r="AP18" s="131">
        <v>165.54960638764786</v>
      </c>
      <c r="AQ18" s="131">
        <v>22.7924036176918</v>
      </c>
      <c r="AR18" s="130">
        <v>134.84311041086204</v>
      </c>
      <c r="AS18" s="130">
        <v>311.19338326301977</v>
      </c>
      <c r="AT18" s="131">
        <v>19.472605066497415</v>
      </c>
      <c r="AU18" s="131">
        <v>18.288863875335057</v>
      </c>
      <c r="AV18" s="131">
        <v>6.4441720625563796</v>
      </c>
      <c r="AW18" s="131">
        <v>266.98774225863093</v>
      </c>
      <c r="AX18" s="130">
        <v>274.80678458509328</v>
      </c>
      <c r="AY18" s="131">
        <v>7.3192827103865002E-2</v>
      </c>
      <c r="AZ18" s="131">
        <v>34.328705370498014</v>
      </c>
      <c r="BA18" s="131">
        <v>240.40488638749139</v>
      </c>
      <c r="BB18" s="130">
        <v>99.57504006866867</v>
      </c>
      <c r="BC18" s="131">
        <v>0</v>
      </c>
      <c r="BD18" s="130">
        <v>573.84833334483915</v>
      </c>
      <c r="BE18" s="131">
        <v>310.71452842386122</v>
      </c>
      <c r="BF18" s="131">
        <v>226.08871926837091</v>
      </c>
      <c r="BG18" s="131">
        <v>27.142754643761133</v>
      </c>
      <c r="BH18" s="131">
        <v>6.2100437866568843</v>
      </c>
      <c r="BI18" s="131">
        <v>3.6922872221889493</v>
      </c>
      <c r="BJ18" s="130">
        <v>294.56371340315519</v>
      </c>
      <c r="BK18" s="131">
        <v>29.247812827849827</v>
      </c>
      <c r="BL18" s="131">
        <v>25.400528367246423</v>
      </c>
      <c r="BM18" s="131">
        <v>3.2718701666403463E-2</v>
      </c>
      <c r="BN18" s="131">
        <v>239.88265350639256</v>
      </c>
      <c r="BO18" s="130">
        <v>728.86315102161143</v>
      </c>
      <c r="BP18" s="130">
        <v>49.319899429172629</v>
      </c>
      <c r="BQ18" s="130">
        <v>446.43058719429632</v>
      </c>
      <c r="BR18" s="131">
        <v>413.19701222263666</v>
      </c>
      <c r="BS18" s="131">
        <v>33.233574971659692</v>
      </c>
      <c r="BT18" s="130">
        <v>18.67831183150804</v>
      </c>
      <c r="BU18" s="131">
        <v>13.778785746347623</v>
      </c>
      <c r="BV18" s="131">
        <v>4.8995260851604172</v>
      </c>
      <c r="BW18" s="130">
        <v>168.17412881851442</v>
      </c>
      <c r="BX18" s="131">
        <v>2.9371046758054633</v>
      </c>
      <c r="BY18" s="131">
        <v>8.7557872368149674</v>
      </c>
      <c r="BZ18" s="131">
        <v>156.48123690589398</v>
      </c>
      <c r="CA18" s="130">
        <v>0</v>
      </c>
      <c r="CB18" s="130">
        <v>0</v>
      </c>
      <c r="CC18" s="130">
        <v>38485.095748107466</v>
      </c>
      <c r="CD18" s="131">
        <v>274.23974865769605</v>
      </c>
      <c r="CE18" s="131">
        <v>37538.538299731459</v>
      </c>
      <c r="CF18" s="131">
        <v>672.31769971831091</v>
      </c>
      <c r="CG18" s="47"/>
      <c r="CH18" s="124">
        <v>0</v>
      </c>
      <c r="CI18" s="61"/>
      <c r="CJ18" s="47"/>
      <c r="CK18" s="125">
        <v>47423.576654771765</v>
      </c>
      <c r="CL18" s="8"/>
    </row>
    <row r="19" spans="1:90" s="22" customFormat="1" ht="26.25" customHeight="1" x14ac:dyDescent="0.25">
      <c r="A19" s="293" t="s">
        <v>138</v>
      </c>
      <c r="B19" s="237" t="s">
        <v>103</v>
      </c>
      <c r="C19" s="118">
        <v>60227.94461533743</v>
      </c>
      <c r="D19" s="130">
        <v>0</v>
      </c>
      <c r="E19" s="131">
        <v>0</v>
      </c>
      <c r="F19" s="131">
        <v>0</v>
      </c>
      <c r="G19" s="131">
        <v>0</v>
      </c>
      <c r="H19" s="130">
        <v>0</v>
      </c>
      <c r="I19" s="130">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0">
        <v>139.03771019999999</v>
      </c>
      <c r="AD19" s="130">
        <v>0</v>
      </c>
      <c r="AE19" s="131">
        <v>0</v>
      </c>
      <c r="AF19" s="131">
        <v>0</v>
      </c>
      <c r="AG19" s="130">
        <v>0</v>
      </c>
      <c r="AH19" s="130">
        <v>0</v>
      </c>
      <c r="AI19" s="131">
        <v>0</v>
      </c>
      <c r="AJ19" s="131">
        <v>0</v>
      </c>
      <c r="AK19" s="131">
        <v>0</v>
      </c>
      <c r="AL19" s="130">
        <v>58515.721999667534</v>
      </c>
      <c r="AM19" s="131">
        <v>0</v>
      </c>
      <c r="AN19" s="131">
        <v>0</v>
      </c>
      <c r="AO19" s="131">
        <v>58515.721999667534</v>
      </c>
      <c r="AP19" s="131">
        <v>0</v>
      </c>
      <c r="AQ19" s="131">
        <v>0</v>
      </c>
      <c r="AR19" s="130">
        <v>0</v>
      </c>
      <c r="AS19" s="130">
        <v>0</v>
      </c>
      <c r="AT19" s="131">
        <v>0</v>
      </c>
      <c r="AU19" s="131">
        <v>0</v>
      </c>
      <c r="AV19" s="131">
        <v>0</v>
      </c>
      <c r="AW19" s="131">
        <v>0</v>
      </c>
      <c r="AX19" s="130">
        <v>0</v>
      </c>
      <c r="AY19" s="131">
        <v>0</v>
      </c>
      <c r="AZ19" s="131">
        <v>0</v>
      </c>
      <c r="BA19" s="131">
        <v>0</v>
      </c>
      <c r="BB19" s="130">
        <v>0</v>
      </c>
      <c r="BC19" s="131">
        <v>0</v>
      </c>
      <c r="BD19" s="130">
        <v>0</v>
      </c>
      <c r="BE19" s="131">
        <v>0</v>
      </c>
      <c r="BF19" s="131">
        <v>0</v>
      </c>
      <c r="BG19" s="131">
        <v>0</v>
      </c>
      <c r="BH19" s="131">
        <v>0</v>
      </c>
      <c r="BI19" s="131">
        <v>0</v>
      </c>
      <c r="BJ19" s="130">
        <v>0</v>
      </c>
      <c r="BK19" s="131">
        <v>0</v>
      </c>
      <c r="BL19" s="131">
        <v>0</v>
      </c>
      <c r="BM19" s="131">
        <v>0</v>
      </c>
      <c r="BN19" s="131">
        <v>0</v>
      </c>
      <c r="BO19" s="130">
        <v>1573.1849054698969</v>
      </c>
      <c r="BP19" s="130">
        <v>0</v>
      </c>
      <c r="BQ19" s="130">
        <v>0</v>
      </c>
      <c r="BR19" s="131">
        <v>0</v>
      </c>
      <c r="BS19" s="131">
        <v>0</v>
      </c>
      <c r="BT19" s="130">
        <v>0</v>
      </c>
      <c r="BU19" s="131">
        <v>0</v>
      </c>
      <c r="BV19" s="131">
        <v>0</v>
      </c>
      <c r="BW19" s="130">
        <v>0</v>
      </c>
      <c r="BX19" s="131">
        <v>0</v>
      </c>
      <c r="BY19" s="131">
        <v>0</v>
      </c>
      <c r="BZ19" s="131">
        <v>0</v>
      </c>
      <c r="CA19" s="130">
        <v>0</v>
      </c>
      <c r="CB19" s="130">
        <v>0</v>
      </c>
      <c r="CC19" s="130">
        <v>0</v>
      </c>
      <c r="CD19" s="131">
        <v>0</v>
      </c>
      <c r="CE19" s="131">
        <v>0</v>
      </c>
      <c r="CF19" s="131">
        <v>0</v>
      </c>
      <c r="CG19" s="47"/>
      <c r="CH19" s="124">
        <v>0</v>
      </c>
      <c r="CI19" s="61"/>
      <c r="CJ19" s="47"/>
      <c r="CK19" s="125">
        <v>60227.94461533743</v>
      </c>
      <c r="CL19" s="8"/>
    </row>
    <row r="20" spans="1:90" s="22" customFormat="1" ht="26.25" customHeight="1" x14ac:dyDescent="0.25">
      <c r="A20" s="293" t="s">
        <v>139</v>
      </c>
      <c r="B20" s="237" t="s">
        <v>104</v>
      </c>
      <c r="C20" s="118">
        <v>0</v>
      </c>
      <c r="D20" s="130">
        <v>0</v>
      </c>
      <c r="E20" s="131">
        <v>0</v>
      </c>
      <c r="F20" s="131">
        <v>0</v>
      </c>
      <c r="G20" s="131">
        <v>0</v>
      </c>
      <c r="H20" s="130">
        <v>0</v>
      </c>
      <c r="I20" s="130">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0">
        <v>0</v>
      </c>
      <c r="AD20" s="130">
        <v>0</v>
      </c>
      <c r="AE20" s="131">
        <v>0</v>
      </c>
      <c r="AF20" s="131">
        <v>0</v>
      </c>
      <c r="AG20" s="130">
        <v>0</v>
      </c>
      <c r="AH20" s="130">
        <v>0</v>
      </c>
      <c r="AI20" s="131">
        <v>0</v>
      </c>
      <c r="AJ20" s="131">
        <v>0</v>
      </c>
      <c r="AK20" s="131">
        <v>0</v>
      </c>
      <c r="AL20" s="130">
        <v>0</v>
      </c>
      <c r="AM20" s="131">
        <v>0</v>
      </c>
      <c r="AN20" s="131">
        <v>0</v>
      </c>
      <c r="AO20" s="131">
        <v>0</v>
      </c>
      <c r="AP20" s="131">
        <v>0</v>
      </c>
      <c r="AQ20" s="131">
        <v>0</v>
      </c>
      <c r="AR20" s="130">
        <v>0</v>
      </c>
      <c r="AS20" s="130">
        <v>0</v>
      </c>
      <c r="AT20" s="131">
        <v>0</v>
      </c>
      <c r="AU20" s="131">
        <v>0</v>
      </c>
      <c r="AV20" s="131">
        <v>0</v>
      </c>
      <c r="AW20" s="131">
        <v>0</v>
      </c>
      <c r="AX20" s="130">
        <v>0</v>
      </c>
      <c r="AY20" s="131">
        <v>0</v>
      </c>
      <c r="AZ20" s="131">
        <v>0</v>
      </c>
      <c r="BA20" s="131">
        <v>0</v>
      </c>
      <c r="BB20" s="130">
        <v>0</v>
      </c>
      <c r="BC20" s="131">
        <v>0</v>
      </c>
      <c r="BD20" s="130">
        <v>0</v>
      </c>
      <c r="BE20" s="131">
        <v>0</v>
      </c>
      <c r="BF20" s="131">
        <v>0</v>
      </c>
      <c r="BG20" s="131">
        <v>0</v>
      </c>
      <c r="BH20" s="131">
        <v>0</v>
      </c>
      <c r="BI20" s="131">
        <v>0</v>
      </c>
      <c r="BJ20" s="130">
        <v>0</v>
      </c>
      <c r="BK20" s="131">
        <v>0</v>
      </c>
      <c r="BL20" s="131">
        <v>0</v>
      </c>
      <c r="BM20" s="131">
        <v>0</v>
      </c>
      <c r="BN20" s="131">
        <v>0</v>
      </c>
      <c r="BO20" s="130">
        <v>0</v>
      </c>
      <c r="BP20" s="130">
        <v>0</v>
      </c>
      <c r="BQ20" s="130">
        <v>0</v>
      </c>
      <c r="BR20" s="131">
        <v>0</v>
      </c>
      <c r="BS20" s="131">
        <v>0</v>
      </c>
      <c r="BT20" s="130">
        <v>0</v>
      </c>
      <c r="BU20" s="131">
        <v>0</v>
      </c>
      <c r="BV20" s="131">
        <v>0</v>
      </c>
      <c r="BW20" s="130">
        <v>0</v>
      </c>
      <c r="BX20" s="131">
        <v>0</v>
      </c>
      <c r="BY20" s="131">
        <v>0</v>
      </c>
      <c r="BZ20" s="131">
        <v>0</v>
      </c>
      <c r="CA20" s="130">
        <v>0</v>
      </c>
      <c r="CB20" s="130">
        <v>0</v>
      </c>
      <c r="CC20" s="130">
        <v>0</v>
      </c>
      <c r="CD20" s="131">
        <v>0</v>
      </c>
      <c r="CE20" s="131">
        <v>0</v>
      </c>
      <c r="CF20" s="131">
        <v>0</v>
      </c>
      <c r="CG20" s="47"/>
      <c r="CH20" s="124">
        <v>0</v>
      </c>
      <c r="CI20" s="61"/>
      <c r="CJ20" s="47"/>
      <c r="CK20" s="125">
        <v>0</v>
      </c>
      <c r="CL20" s="8"/>
    </row>
    <row r="21" spans="1:90" s="22" customFormat="1" ht="26.25" customHeight="1" x14ac:dyDescent="0.25">
      <c r="A21" s="293" t="s">
        <v>140</v>
      </c>
      <c r="B21" s="237" t="s">
        <v>105</v>
      </c>
      <c r="C21" s="118">
        <v>172927.07649354512</v>
      </c>
      <c r="D21" s="130">
        <v>1.8126575999999999</v>
      </c>
      <c r="E21" s="131">
        <v>1.6989803999999999</v>
      </c>
      <c r="F21" s="131">
        <v>0.11367720000000001</v>
      </c>
      <c r="G21" s="131">
        <v>0</v>
      </c>
      <c r="H21" s="130">
        <v>464.76835661848099</v>
      </c>
      <c r="I21" s="130">
        <v>10073.367655061609</v>
      </c>
      <c r="J21" s="131">
        <v>2503.4913600283708</v>
      </c>
      <c r="K21" s="131">
        <v>138.16483105785417</v>
      </c>
      <c r="L21" s="131">
        <v>246.85227150958443</v>
      </c>
      <c r="M21" s="131">
        <v>27.30368136330398</v>
      </c>
      <c r="N21" s="131">
        <v>82.623169191159462</v>
      </c>
      <c r="O21" s="131">
        <v>164.74864503261637</v>
      </c>
      <c r="P21" s="131">
        <v>599.27095741259711</v>
      </c>
      <c r="Q21" s="131">
        <v>92.696649123115989</v>
      </c>
      <c r="R21" s="131">
        <v>110.47668655129368</v>
      </c>
      <c r="S21" s="131">
        <v>2186.0216106626594</v>
      </c>
      <c r="T21" s="131">
        <v>858.43877295635741</v>
      </c>
      <c r="U21" s="131">
        <v>808.73183384463243</v>
      </c>
      <c r="V21" s="131">
        <v>183.53596472583237</v>
      </c>
      <c r="W21" s="131">
        <v>418.90244334260285</v>
      </c>
      <c r="X21" s="131">
        <v>213.39363516515095</v>
      </c>
      <c r="Y21" s="131">
        <v>99.094726602846578</v>
      </c>
      <c r="Z21" s="131">
        <v>71.004740698871785</v>
      </c>
      <c r="AA21" s="131">
        <v>369.01914304530771</v>
      </c>
      <c r="AB21" s="131">
        <v>899.59653274745085</v>
      </c>
      <c r="AC21" s="130">
        <v>606.37633487261519</v>
      </c>
      <c r="AD21" s="130">
        <v>3741.9253310199747</v>
      </c>
      <c r="AE21" s="131">
        <v>29.998253725002829</v>
      </c>
      <c r="AF21" s="131">
        <v>3711.9270772949717</v>
      </c>
      <c r="AG21" s="130">
        <v>26229.925087349624</v>
      </c>
      <c r="AH21" s="130">
        <v>9731.8963224466934</v>
      </c>
      <c r="AI21" s="131">
        <v>1602.1080424342699</v>
      </c>
      <c r="AJ21" s="131">
        <v>5944.1931598151205</v>
      </c>
      <c r="AK21" s="131">
        <v>2185.5951201973021</v>
      </c>
      <c r="AL21" s="130">
        <v>87077.43023996288</v>
      </c>
      <c r="AM21" s="131">
        <v>49338.106465834047</v>
      </c>
      <c r="AN21" s="131">
        <v>10298.121186445136</v>
      </c>
      <c r="AO21" s="131">
        <v>0</v>
      </c>
      <c r="AP21" s="131">
        <v>26039.435539986844</v>
      </c>
      <c r="AQ21" s="131">
        <v>1401.7670476968635</v>
      </c>
      <c r="AR21" s="130">
        <v>436.18121445473531</v>
      </c>
      <c r="AS21" s="130">
        <v>1606.1444859479368</v>
      </c>
      <c r="AT21" s="131">
        <v>507.35495953742424</v>
      </c>
      <c r="AU21" s="131">
        <v>343.0805039132905</v>
      </c>
      <c r="AV21" s="131">
        <v>344.67122316203529</v>
      </c>
      <c r="AW21" s="131">
        <v>411.037799335187</v>
      </c>
      <c r="AX21" s="130">
        <v>2321.4633453422121</v>
      </c>
      <c r="AY21" s="131">
        <v>638.66095260483087</v>
      </c>
      <c r="AZ21" s="131">
        <v>430.331832387144</v>
      </c>
      <c r="BA21" s="131">
        <v>1252.4705603502373</v>
      </c>
      <c r="BB21" s="130">
        <v>1791.2575251830722</v>
      </c>
      <c r="BC21" s="131">
        <v>0</v>
      </c>
      <c r="BD21" s="130">
        <v>5536.8723649691592</v>
      </c>
      <c r="BE21" s="131">
        <v>2051.4176645686921</v>
      </c>
      <c r="BF21" s="131">
        <v>2555.0645213294601</v>
      </c>
      <c r="BG21" s="131">
        <v>289.42448590860522</v>
      </c>
      <c r="BH21" s="131">
        <v>469.04467606066953</v>
      </c>
      <c r="BI21" s="131">
        <v>171.92101710173336</v>
      </c>
      <c r="BJ21" s="130">
        <v>9365.0690077889085</v>
      </c>
      <c r="BK21" s="131">
        <v>4180.44661196165</v>
      </c>
      <c r="BL21" s="131">
        <v>381.43611555379232</v>
      </c>
      <c r="BM21" s="131">
        <v>18.10603510518736</v>
      </c>
      <c r="BN21" s="131">
        <v>4785.0802451682775</v>
      </c>
      <c r="BO21" s="130">
        <v>4835.6985248533247</v>
      </c>
      <c r="BP21" s="130">
        <v>1113.1445386528881</v>
      </c>
      <c r="BQ21" s="130">
        <v>5014.6698870876862</v>
      </c>
      <c r="BR21" s="131">
        <v>3796.6372021763946</v>
      </c>
      <c r="BS21" s="131">
        <v>1218.0326849112914</v>
      </c>
      <c r="BT21" s="130">
        <v>618.74062700426009</v>
      </c>
      <c r="BU21" s="131">
        <v>253.43848075115048</v>
      </c>
      <c r="BV21" s="131">
        <v>365.30214625310964</v>
      </c>
      <c r="BW21" s="130">
        <v>2360.3329873290604</v>
      </c>
      <c r="BX21" s="131">
        <v>376.24087993413121</v>
      </c>
      <c r="BY21" s="131">
        <v>925.82503390303646</v>
      </c>
      <c r="BZ21" s="131">
        <v>1058.2670734918929</v>
      </c>
      <c r="CA21" s="130">
        <v>0</v>
      </c>
      <c r="CB21" s="130">
        <v>0</v>
      </c>
      <c r="CC21" s="130">
        <v>79805.623967700551</v>
      </c>
      <c r="CD21" s="131">
        <v>0</v>
      </c>
      <c r="CE21" s="131">
        <v>79805.623967700551</v>
      </c>
      <c r="CF21" s="131">
        <v>0</v>
      </c>
      <c r="CG21" s="47"/>
      <c r="CH21" s="124">
        <v>0</v>
      </c>
      <c r="CI21" s="61"/>
      <c r="CJ21" s="47"/>
      <c r="CK21" s="125">
        <v>252732.70046124567</v>
      </c>
      <c r="CL21" s="8"/>
    </row>
    <row r="22" spans="1:90" s="22" customFormat="1" ht="26.25" customHeight="1" x14ac:dyDescent="0.25">
      <c r="A22" s="293" t="s">
        <v>141</v>
      </c>
      <c r="B22" s="237" t="s">
        <v>106</v>
      </c>
      <c r="C22" s="118">
        <v>57252.762880370625</v>
      </c>
      <c r="D22" s="130">
        <v>15804.884467970112</v>
      </c>
      <c r="E22" s="131">
        <v>10232.43420369066</v>
      </c>
      <c r="F22" s="131">
        <v>3195.3567119728709</v>
      </c>
      <c r="G22" s="131">
        <v>2377.0935523065818</v>
      </c>
      <c r="H22" s="130">
        <v>308.1561327313068</v>
      </c>
      <c r="I22" s="130">
        <v>8793.0739042765217</v>
      </c>
      <c r="J22" s="131">
        <v>1609.1780239417417</v>
      </c>
      <c r="K22" s="131">
        <v>199.44124818715153</v>
      </c>
      <c r="L22" s="131">
        <v>351.27549976191534</v>
      </c>
      <c r="M22" s="131">
        <v>182.83641673078827</v>
      </c>
      <c r="N22" s="131">
        <v>218.3950151557477</v>
      </c>
      <c r="O22" s="131">
        <v>82.890602996496241</v>
      </c>
      <c r="P22" s="131">
        <v>986.19593430188968</v>
      </c>
      <c r="Q22" s="131">
        <v>216.31855880908017</v>
      </c>
      <c r="R22" s="131">
        <v>647.73216535826987</v>
      </c>
      <c r="S22" s="131">
        <v>1709.5694001834188</v>
      </c>
      <c r="T22" s="131">
        <v>682.74603776952165</v>
      </c>
      <c r="U22" s="131">
        <v>393.61992555244399</v>
      </c>
      <c r="V22" s="131">
        <v>72.268520452684982</v>
      </c>
      <c r="W22" s="131">
        <v>109.32776245217862</v>
      </c>
      <c r="X22" s="131">
        <v>330.2444340331873</v>
      </c>
      <c r="Y22" s="131">
        <v>158.75047780244995</v>
      </c>
      <c r="Z22" s="131">
        <v>56.343380521966189</v>
      </c>
      <c r="AA22" s="131">
        <v>629.50796483617069</v>
      </c>
      <c r="AB22" s="131">
        <v>156.43253542941818</v>
      </c>
      <c r="AC22" s="130">
        <v>487.9480140220515</v>
      </c>
      <c r="AD22" s="130">
        <v>585.08349708174899</v>
      </c>
      <c r="AE22" s="131">
        <v>53.703479265278091</v>
      </c>
      <c r="AF22" s="131">
        <v>531.38001781647085</v>
      </c>
      <c r="AG22" s="130">
        <v>6252.8285690357934</v>
      </c>
      <c r="AH22" s="130">
        <v>7095.1738755362594</v>
      </c>
      <c r="AI22" s="131">
        <v>887.5540308459706</v>
      </c>
      <c r="AJ22" s="131">
        <v>2366.2408874304911</v>
      </c>
      <c r="AK22" s="131">
        <v>3841.378957259798</v>
      </c>
      <c r="AL22" s="130">
        <v>2328.294205933465</v>
      </c>
      <c r="AM22" s="131">
        <v>1776.1308977702874</v>
      </c>
      <c r="AN22" s="131">
        <v>5.6900459991749006</v>
      </c>
      <c r="AO22" s="131">
        <v>0.69168149171059135</v>
      </c>
      <c r="AP22" s="131">
        <v>451.45672592244432</v>
      </c>
      <c r="AQ22" s="131">
        <v>94.324854749847773</v>
      </c>
      <c r="AR22" s="130">
        <v>2284.0144810613765</v>
      </c>
      <c r="AS22" s="130">
        <v>421.23141763979436</v>
      </c>
      <c r="AT22" s="131">
        <v>76.353484303328997</v>
      </c>
      <c r="AU22" s="131">
        <v>130.19358936750191</v>
      </c>
      <c r="AV22" s="131">
        <v>75.324804621588399</v>
      </c>
      <c r="AW22" s="131">
        <v>139.35953934737501</v>
      </c>
      <c r="AX22" s="130">
        <v>502.51879363084021</v>
      </c>
      <c r="AY22" s="131">
        <v>279.68790131557091</v>
      </c>
      <c r="AZ22" s="131">
        <v>108.50072133406039</v>
      </c>
      <c r="BA22" s="131">
        <v>114.33017098120894</v>
      </c>
      <c r="BB22" s="130">
        <v>238.28999358656426</v>
      </c>
      <c r="BC22" s="131">
        <v>0</v>
      </c>
      <c r="BD22" s="130">
        <v>2016.4976492909941</v>
      </c>
      <c r="BE22" s="131">
        <v>1446.3444648276661</v>
      </c>
      <c r="BF22" s="131">
        <v>168.70965690736605</v>
      </c>
      <c r="BG22" s="131">
        <v>256.62961640714093</v>
      </c>
      <c r="BH22" s="131">
        <v>62.409466201369973</v>
      </c>
      <c r="BI22" s="131">
        <v>82.404444947451083</v>
      </c>
      <c r="BJ22" s="130">
        <v>768.65709322999453</v>
      </c>
      <c r="BK22" s="131">
        <v>32.365201763447729</v>
      </c>
      <c r="BL22" s="131">
        <v>513.04394744614751</v>
      </c>
      <c r="BM22" s="131">
        <v>51.471172245448948</v>
      </c>
      <c r="BN22" s="131">
        <v>171.77677177495025</v>
      </c>
      <c r="BO22" s="130">
        <v>2358.8298973709384</v>
      </c>
      <c r="BP22" s="130">
        <v>3480.7014632708315</v>
      </c>
      <c r="BQ22" s="130">
        <v>2029.3085545737567</v>
      </c>
      <c r="BR22" s="131">
        <v>996.43842595961132</v>
      </c>
      <c r="BS22" s="131">
        <v>1032.8701286141454</v>
      </c>
      <c r="BT22" s="130">
        <v>786.24056841607296</v>
      </c>
      <c r="BU22" s="131">
        <v>402.00214887444514</v>
      </c>
      <c r="BV22" s="131">
        <v>384.23841954162782</v>
      </c>
      <c r="BW22" s="130">
        <v>621.54775754458944</v>
      </c>
      <c r="BX22" s="131">
        <v>107.47976459325355</v>
      </c>
      <c r="BY22" s="131">
        <v>161.41594045177015</v>
      </c>
      <c r="BZ22" s="131">
        <v>352.65205249956568</v>
      </c>
      <c r="CA22" s="130">
        <v>89.482544167616595</v>
      </c>
      <c r="CB22" s="130">
        <v>0</v>
      </c>
      <c r="CC22" s="130">
        <v>140145.24810695171</v>
      </c>
      <c r="CD22" s="131">
        <v>127025.49630826699</v>
      </c>
      <c r="CE22" s="131">
        <v>0</v>
      </c>
      <c r="CF22" s="131">
        <v>13119.751798684723</v>
      </c>
      <c r="CG22" s="47"/>
      <c r="CH22" s="124">
        <v>0</v>
      </c>
      <c r="CI22" s="61"/>
      <c r="CJ22" s="47"/>
      <c r="CK22" s="125">
        <v>197398.01098732234</v>
      </c>
      <c r="CL22" s="8"/>
    </row>
    <row r="23" spans="1:90" s="22" customFormat="1" ht="26.25" customHeight="1" x14ac:dyDescent="0.25">
      <c r="A23" s="293" t="s">
        <v>142</v>
      </c>
      <c r="B23" s="237" t="s">
        <v>107</v>
      </c>
      <c r="C23" s="118">
        <v>56604.482354564134</v>
      </c>
      <c r="D23" s="130">
        <v>1943.4808689199526</v>
      </c>
      <c r="E23" s="131">
        <v>1943.4808689199526</v>
      </c>
      <c r="F23" s="131">
        <v>0</v>
      </c>
      <c r="G23" s="131">
        <v>0</v>
      </c>
      <c r="H23" s="130">
        <v>1152.7941057047544</v>
      </c>
      <c r="I23" s="130">
        <v>18725.574974714604</v>
      </c>
      <c r="J23" s="131">
        <v>1786.1790609268098</v>
      </c>
      <c r="K23" s="131">
        <v>37.427199330906973</v>
      </c>
      <c r="L23" s="131">
        <v>37.251565152457317</v>
      </c>
      <c r="M23" s="131">
        <v>1466.3405300175682</v>
      </c>
      <c r="N23" s="131">
        <v>86.333849267581002</v>
      </c>
      <c r="O23" s="131">
        <v>4848.3809164237227</v>
      </c>
      <c r="P23" s="131">
        <v>2949.3743251665105</v>
      </c>
      <c r="Q23" s="131">
        <v>245.09719271630524</v>
      </c>
      <c r="R23" s="131">
        <v>72.494560988578826</v>
      </c>
      <c r="S23" s="131">
        <v>6364.537476151605</v>
      </c>
      <c r="T23" s="131">
        <v>549.05395783199992</v>
      </c>
      <c r="U23" s="131">
        <v>15.847666921650905</v>
      </c>
      <c r="V23" s="131">
        <v>41.941533224965134</v>
      </c>
      <c r="W23" s="131">
        <v>85.274488482154723</v>
      </c>
      <c r="X23" s="131">
        <v>14.16436259695646</v>
      </c>
      <c r="Y23" s="131">
        <v>12.834827210355167</v>
      </c>
      <c r="Z23" s="131">
        <v>1.1839496951898956</v>
      </c>
      <c r="AA23" s="131">
        <v>71.189681505310801</v>
      </c>
      <c r="AB23" s="131">
        <v>40.667831103976248</v>
      </c>
      <c r="AC23" s="130">
        <v>925.55159499999991</v>
      </c>
      <c r="AD23" s="130">
        <v>118.54229128451526</v>
      </c>
      <c r="AE23" s="131">
        <v>23.848623398383818</v>
      </c>
      <c r="AF23" s="131">
        <v>94.693667886131436</v>
      </c>
      <c r="AG23" s="130">
        <v>670.90489755062936</v>
      </c>
      <c r="AH23" s="130">
        <v>204.41987479997945</v>
      </c>
      <c r="AI23" s="131">
        <v>24.267955358882229</v>
      </c>
      <c r="AJ23" s="131">
        <v>87.592301123287427</v>
      </c>
      <c r="AK23" s="131">
        <v>92.559618317809793</v>
      </c>
      <c r="AL23" s="130">
        <v>32367.332825795122</v>
      </c>
      <c r="AM23" s="131">
        <v>0.26312686516389894</v>
      </c>
      <c r="AN23" s="131">
        <v>32363.082403341436</v>
      </c>
      <c r="AO23" s="131">
        <v>3.8898516902536673E-4</v>
      </c>
      <c r="AP23" s="131">
        <v>3.6674294209431069</v>
      </c>
      <c r="AQ23" s="131">
        <v>0.31947718240825512</v>
      </c>
      <c r="AR23" s="130">
        <v>0.71716219376169299</v>
      </c>
      <c r="AS23" s="130">
        <v>32.248765335424913</v>
      </c>
      <c r="AT23" s="131">
        <v>0.23154328997444609</v>
      </c>
      <c r="AU23" s="131">
        <v>30.760923273003772</v>
      </c>
      <c r="AV23" s="131">
        <v>0.16459938847122291</v>
      </c>
      <c r="AW23" s="131">
        <v>1.0916993839754707</v>
      </c>
      <c r="AX23" s="130">
        <v>1.6085517330475727</v>
      </c>
      <c r="AY23" s="131">
        <v>0.79375958230787957</v>
      </c>
      <c r="AZ23" s="131">
        <v>0.2134793379502469</v>
      </c>
      <c r="BA23" s="131">
        <v>0.60131281278944615</v>
      </c>
      <c r="BB23" s="130">
        <v>0.49354210285719724</v>
      </c>
      <c r="BC23" s="131">
        <v>0</v>
      </c>
      <c r="BD23" s="130">
        <v>8.9380995740696676</v>
      </c>
      <c r="BE23" s="131">
        <v>6.645695697582835</v>
      </c>
      <c r="BF23" s="131">
        <v>0.99848817749074648</v>
      </c>
      <c r="BG23" s="131">
        <v>0.67153445620994456</v>
      </c>
      <c r="BH23" s="131">
        <v>0.25159401554743221</v>
      </c>
      <c r="BI23" s="131">
        <v>0.37078722723871005</v>
      </c>
      <c r="BJ23" s="130">
        <v>4.2203703065114828</v>
      </c>
      <c r="BK23" s="131">
        <v>0.21943513616658641</v>
      </c>
      <c r="BL23" s="131">
        <v>3.6304955214681751</v>
      </c>
      <c r="BM23" s="131">
        <v>0.35672770972757245</v>
      </c>
      <c r="BN23" s="131">
        <v>1.3711939149149761E-2</v>
      </c>
      <c r="BO23" s="130">
        <v>9.2440869045723275</v>
      </c>
      <c r="BP23" s="130">
        <v>1.3232170991315155</v>
      </c>
      <c r="BQ23" s="130">
        <v>3.7841773515953969</v>
      </c>
      <c r="BR23" s="131">
        <v>2.0694710984702422</v>
      </c>
      <c r="BS23" s="131">
        <v>1.7147062531251547</v>
      </c>
      <c r="BT23" s="130">
        <v>130.31689352890731</v>
      </c>
      <c r="BU23" s="131">
        <v>60.615295031799917</v>
      </c>
      <c r="BV23" s="131">
        <v>69.701598497107383</v>
      </c>
      <c r="BW23" s="130">
        <v>239.76267945250638</v>
      </c>
      <c r="BX23" s="131">
        <v>37.460528053820262</v>
      </c>
      <c r="BY23" s="131">
        <v>3.1940808395518268</v>
      </c>
      <c r="BZ23" s="131">
        <v>199.10807055913429</v>
      </c>
      <c r="CA23" s="130">
        <v>63.223375212186312</v>
      </c>
      <c r="CB23" s="130">
        <v>0</v>
      </c>
      <c r="CC23" s="130">
        <v>0</v>
      </c>
      <c r="CD23" s="131">
        <v>0</v>
      </c>
      <c r="CE23" s="131">
        <v>0</v>
      </c>
      <c r="CF23" s="131">
        <v>0</v>
      </c>
      <c r="CG23" s="47"/>
      <c r="CH23" s="124">
        <v>0</v>
      </c>
      <c r="CI23" s="61"/>
      <c r="CJ23" s="47"/>
      <c r="CK23" s="125">
        <v>56604.482354564134</v>
      </c>
      <c r="CL23" s="8"/>
    </row>
    <row r="24" spans="1:90" s="22" customFormat="1" ht="26.25" customHeight="1" x14ac:dyDescent="0.25">
      <c r="A24" s="293" t="s">
        <v>143</v>
      </c>
      <c r="B24" s="237" t="s">
        <v>108</v>
      </c>
      <c r="C24" s="118">
        <v>85492.354674759408</v>
      </c>
      <c r="D24" s="130">
        <v>46.551107727357511</v>
      </c>
      <c r="E24" s="131">
        <v>45.870740515037774</v>
      </c>
      <c r="F24" s="131">
        <v>0.49455659795053064</v>
      </c>
      <c r="G24" s="131">
        <v>0.18581061436920798</v>
      </c>
      <c r="H24" s="130">
        <v>19.85781270609132</v>
      </c>
      <c r="I24" s="130">
        <v>81001.127184537167</v>
      </c>
      <c r="J24" s="131">
        <v>262.88043872620756</v>
      </c>
      <c r="K24" s="131">
        <v>11.754732868282449</v>
      </c>
      <c r="L24" s="131">
        <v>100.02270768944639</v>
      </c>
      <c r="M24" s="131">
        <v>49.824925324177343</v>
      </c>
      <c r="N24" s="131">
        <v>56.783536256570628</v>
      </c>
      <c r="O24" s="131">
        <v>39271.667130208793</v>
      </c>
      <c r="P24" s="131">
        <v>40616.37780359578</v>
      </c>
      <c r="Q24" s="131">
        <v>5.080145607087629</v>
      </c>
      <c r="R24" s="131">
        <v>203.41259175381052</v>
      </c>
      <c r="S24" s="131">
        <v>114.06747594603161</v>
      </c>
      <c r="T24" s="131">
        <v>26.520724368971969</v>
      </c>
      <c r="U24" s="131">
        <v>24.565414774217004</v>
      </c>
      <c r="V24" s="131">
        <v>5.458374950848027</v>
      </c>
      <c r="W24" s="131">
        <v>10.200100454245094</v>
      </c>
      <c r="X24" s="131">
        <v>20.081421797911045</v>
      </c>
      <c r="Y24" s="131">
        <v>8.7830483720217778</v>
      </c>
      <c r="Z24" s="131">
        <v>1.3786260282067435</v>
      </c>
      <c r="AA24" s="131">
        <v>202.39584327542929</v>
      </c>
      <c r="AB24" s="131">
        <v>9.8721425391549573</v>
      </c>
      <c r="AC24" s="130">
        <v>988.55823674374915</v>
      </c>
      <c r="AD24" s="130">
        <v>44.619855536625636</v>
      </c>
      <c r="AE24" s="131">
        <v>5.6277915412680564</v>
      </c>
      <c r="AF24" s="131">
        <v>38.992063995357583</v>
      </c>
      <c r="AG24" s="130">
        <v>1841.1552804502301</v>
      </c>
      <c r="AH24" s="130">
        <v>205.08546130863112</v>
      </c>
      <c r="AI24" s="131">
        <v>48.191014977536959</v>
      </c>
      <c r="AJ24" s="131">
        <v>45.281055463256088</v>
      </c>
      <c r="AK24" s="131">
        <v>111.61339086783806</v>
      </c>
      <c r="AL24" s="130">
        <v>115.40812772838849</v>
      </c>
      <c r="AM24" s="131">
        <v>19.571529415432654</v>
      </c>
      <c r="AN24" s="131">
        <v>0.80667627222686511</v>
      </c>
      <c r="AO24" s="131">
        <v>3.2819058143739652</v>
      </c>
      <c r="AP24" s="131">
        <v>82.110281451987532</v>
      </c>
      <c r="AQ24" s="131">
        <v>9.6377347743674733</v>
      </c>
      <c r="AR24" s="130">
        <v>204.30472706243222</v>
      </c>
      <c r="AS24" s="130">
        <v>61.94894641988175</v>
      </c>
      <c r="AT24" s="131">
        <v>19.968976356523036</v>
      </c>
      <c r="AU24" s="131">
        <v>5.8557180839573046</v>
      </c>
      <c r="AV24" s="131">
        <v>7.0934947169251448</v>
      </c>
      <c r="AW24" s="131">
        <v>29.030757262476268</v>
      </c>
      <c r="AX24" s="130">
        <v>43.72916645815183</v>
      </c>
      <c r="AY24" s="131">
        <v>22.617635177703168</v>
      </c>
      <c r="AZ24" s="131">
        <v>6.7124957540104431</v>
      </c>
      <c r="BA24" s="131">
        <v>14.399035526438219</v>
      </c>
      <c r="BB24" s="130">
        <v>19.387722391163102</v>
      </c>
      <c r="BC24" s="131">
        <v>0</v>
      </c>
      <c r="BD24" s="130">
        <v>231.21523195554383</v>
      </c>
      <c r="BE24" s="131">
        <v>162.77937224238977</v>
      </c>
      <c r="BF24" s="131">
        <v>29.399116900003449</v>
      </c>
      <c r="BG24" s="131">
        <v>20.658313603869281</v>
      </c>
      <c r="BH24" s="131">
        <v>6.6290051526209588</v>
      </c>
      <c r="BI24" s="131">
        <v>11.749424056660365</v>
      </c>
      <c r="BJ24" s="130">
        <v>113.53159180584613</v>
      </c>
      <c r="BK24" s="131">
        <v>6.4485545735851346</v>
      </c>
      <c r="BL24" s="131">
        <v>83.796606041345555</v>
      </c>
      <c r="BM24" s="131">
        <v>8.4856424306504632</v>
      </c>
      <c r="BN24" s="131">
        <v>14.800788760264997</v>
      </c>
      <c r="BO24" s="130">
        <v>236.2357715737715</v>
      </c>
      <c r="BP24" s="130">
        <v>92.128812841882137</v>
      </c>
      <c r="BQ24" s="130">
        <v>59.825550502873071</v>
      </c>
      <c r="BR24" s="131">
        <v>22.032315157840181</v>
      </c>
      <c r="BS24" s="131">
        <v>37.79323534503289</v>
      </c>
      <c r="BT24" s="130">
        <v>40.655520283821652</v>
      </c>
      <c r="BU24" s="131">
        <v>25.256434173038201</v>
      </c>
      <c r="BV24" s="131">
        <v>15.399086110783452</v>
      </c>
      <c r="BW24" s="130">
        <v>124.76936664263198</v>
      </c>
      <c r="BX24" s="131">
        <v>106.94408454607033</v>
      </c>
      <c r="BY24" s="131">
        <v>5.3277598718977828</v>
      </c>
      <c r="BZ24" s="131">
        <v>12.497522224663861</v>
      </c>
      <c r="CA24" s="130">
        <v>2.2592000831557399</v>
      </c>
      <c r="CB24" s="130">
        <v>0</v>
      </c>
      <c r="CC24" s="130">
        <v>6368.9230977688594</v>
      </c>
      <c r="CD24" s="131">
        <v>2157.0478500596178</v>
      </c>
      <c r="CE24" s="131">
        <v>1412.2593955629163</v>
      </c>
      <c r="CF24" s="131">
        <v>2799.6158521463253</v>
      </c>
      <c r="CG24" s="47"/>
      <c r="CH24" s="124">
        <v>0</v>
      </c>
      <c r="CI24" s="61"/>
      <c r="CJ24" s="47"/>
      <c r="CK24" s="125">
        <v>91861.277772528265</v>
      </c>
      <c r="CL24" s="8"/>
    </row>
    <row r="25" spans="1:90" s="22" customFormat="1" ht="26.25" customHeight="1" x14ac:dyDescent="0.25">
      <c r="A25" s="293" t="s">
        <v>144</v>
      </c>
      <c r="B25" s="237" t="s">
        <v>109</v>
      </c>
      <c r="C25" s="118">
        <v>0</v>
      </c>
      <c r="D25" s="130">
        <v>0</v>
      </c>
      <c r="E25" s="131">
        <v>0</v>
      </c>
      <c r="F25" s="131">
        <v>0</v>
      </c>
      <c r="G25" s="131">
        <v>0</v>
      </c>
      <c r="H25" s="130">
        <v>0</v>
      </c>
      <c r="I25" s="130">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0</v>
      </c>
      <c r="AB25" s="131">
        <v>0</v>
      </c>
      <c r="AC25" s="130">
        <v>0</v>
      </c>
      <c r="AD25" s="130">
        <v>0</v>
      </c>
      <c r="AE25" s="131">
        <v>0</v>
      </c>
      <c r="AF25" s="131">
        <v>0</v>
      </c>
      <c r="AG25" s="130">
        <v>0</v>
      </c>
      <c r="AH25" s="130">
        <v>0</v>
      </c>
      <c r="AI25" s="131">
        <v>0</v>
      </c>
      <c r="AJ25" s="131">
        <v>0</v>
      </c>
      <c r="AK25" s="131">
        <v>0</v>
      </c>
      <c r="AL25" s="130">
        <v>0</v>
      </c>
      <c r="AM25" s="131">
        <v>0</v>
      </c>
      <c r="AN25" s="131">
        <v>0</v>
      </c>
      <c r="AO25" s="131">
        <v>0</v>
      </c>
      <c r="AP25" s="131">
        <v>0</v>
      </c>
      <c r="AQ25" s="131">
        <v>0</v>
      </c>
      <c r="AR25" s="130">
        <v>0</v>
      </c>
      <c r="AS25" s="130">
        <v>0</v>
      </c>
      <c r="AT25" s="131">
        <v>0</v>
      </c>
      <c r="AU25" s="131">
        <v>0</v>
      </c>
      <c r="AV25" s="131">
        <v>0</v>
      </c>
      <c r="AW25" s="131">
        <v>0</v>
      </c>
      <c r="AX25" s="130">
        <v>0</v>
      </c>
      <c r="AY25" s="131">
        <v>0</v>
      </c>
      <c r="AZ25" s="131">
        <v>0</v>
      </c>
      <c r="BA25" s="131">
        <v>0</v>
      </c>
      <c r="BB25" s="130">
        <v>0</v>
      </c>
      <c r="BC25" s="131">
        <v>0</v>
      </c>
      <c r="BD25" s="130">
        <v>0</v>
      </c>
      <c r="BE25" s="131">
        <v>0</v>
      </c>
      <c r="BF25" s="131">
        <v>0</v>
      </c>
      <c r="BG25" s="131">
        <v>0</v>
      </c>
      <c r="BH25" s="131">
        <v>0</v>
      </c>
      <c r="BI25" s="131">
        <v>0</v>
      </c>
      <c r="BJ25" s="130">
        <v>0</v>
      </c>
      <c r="BK25" s="131">
        <v>0</v>
      </c>
      <c r="BL25" s="131">
        <v>0</v>
      </c>
      <c r="BM25" s="131">
        <v>0</v>
      </c>
      <c r="BN25" s="131">
        <v>0</v>
      </c>
      <c r="BO25" s="130">
        <v>0</v>
      </c>
      <c r="BP25" s="130">
        <v>0</v>
      </c>
      <c r="BQ25" s="130">
        <v>0</v>
      </c>
      <c r="BR25" s="131">
        <v>0</v>
      </c>
      <c r="BS25" s="131">
        <v>0</v>
      </c>
      <c r="BT25" s="130">
        <v>0</v>
      </c>
      <c r="BU25" s="131">
        <v>0</v>
      </c>
      <c r="BV25" s="131">
        <v>0</v>
      </c>
      <c r="BW25" s="130">
        <v>0</v>
      </c>
      <c r="BX25" s="131">
        <v>0</v>
      </c>
      <c r="BY25" s="131">
        <v>0</v>
      </c>
      <c r="BZ25" s="131">
        <v>0</v>
      </c>
      <c r="CA25" s="130">
        <v>0</v>
      </c>
      <c r="CB25" s="130">
        <v>0</v>
      </c>
      <c r="CC25" s="130">
        <v>0</v>
      </c>
      <c r="CD25" s="131">
        <v>0</v>
      </c>
      <c r="CE25" s="131">
        <v>0</v>
      </c>
      <c r="CF25" s="131">
        <v>0</v>
      </c>
      <c r="CG25" s="47"/>
      <c r="CH25" s="124">
        <v>0</v>
      </c>
      <c r="CI25" s="61"/>
      <c r="CJ25" s="47"/>
      <c r="CK25" s="125">
        <v>0</v>
      </c>
      <c r="CL25" s="8"/>
    </row>
    <row r="26" spans="1:90" s="22" customFormat="1" ht="26.25" customHeight="1" x14ac:dyDescent="0.25">
      <c r="A26" s="293" t="s">
        <v>145</v>
      </c>
      <c r="B26" s="237" t="s">
        <v>110</v>
      </c>
      <c r="C26" s="118">
        <v>0</v>
      </c>
      <c r="D26" s="130">
        <v>0</v>
      </c>
      <c r="E26" s="131">
        <v>0</v>
      </c>
      <c r="F26" s="131">
        <v>0</v>
      </c>
      <c r="G26" s="131">
        <v>0</v>
      </c>
      <c r="H26" s="130">
        <v>0</v>
      </c>
      <c r="I26" s="130">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0">
        <v>0</v>
      </c>
      <c r="AD26" s="130">
        <v>0</v>
      </c>
      <c r="AE26" s="131">
        <v>0</v>
      </c>
      <c r="AF26" s="131">
        <v>0</v>
      </c>
      <c r="AG26" s="130">
        <v>0</v>
      </c>
      <c r="AH26" s="130">
        <v>0</v>
      </c>
      <c r="AI26" s="131">
        <v>0</v>
      </c>
      <c r="AJ26" s="131">
        <v>0</v>
      </c>
      <c r="AK26" s="131">
        <v>0</v>
      </c>
      <c r="AL26" s="130">
        <v>0</v>
      </c>
      <c r="AM26" s="131">
        <v>0</v>
      </c>
      <c r="AN26" s="131">
        <v>0</v>
      </c>
      <c r="AO26" s="131">
        <v>0</v>
      </c>
      <c r="AP26" s="131">
        <v>0</v>
      </c>
      <c r="AQ26" s="131">
        <v>0</v>
      </c>
      <c r="AR26" s="130">
        <v>0</v>
      </c>
      <c r="AS26" s="130">
        <v>0</v>
      </c>
      <c r="AT26" s="131">
        <v>0</v>
      </c>
      <c r="AU26" s="131">
        <v>0</v>
      </c>
      <c r="AV26" s="131">
        <v>0</v>
      </c>
      <c r="AW26" s="131">
        <v>0</v>
      </c>
      <c r="AX26" s="130">
        <v>0</v>
      </c>
      <c r="AY26" s="131">
        <v>0</v>
      </c>
      <c r="AZ26" s="131">
        <v>0</v>
      </c>
      <c r="BA26" s="131">
        <v>0</v>
      </c>
      <c r="BB26" s="130">
        <v>0</v>
      </c>
      <c r="BC26" s="131">
        <v>0</v>
      </c>
      <c r="BD26" s="130">
        <v>0</v>
      </c>
      <c r="BE26" s="131">
        <v>0</v>
      </c>
      <c r="BF26" s="131">
        <v>0</v>
      </c>
      <c r="BG26" s="131">
        <v>0</v>
      </c>
      <c r="BH26" s="131">
        <v>0</v>
      </c>
      <c r="BI26" s="131">
        <v>0</v>
      </c>
      <c r="BJ26" s="130">
        <v>0</v>
      </c>
      <c r="BK26" s="131">
        <v>0</v>
      </c>
      <c r="BL26" s="131">
        <v>0</v>
      </c>
      <c r="BM26" s="131">
        <v>0</v>
      </c>
      <c r="BN26" s="131">
        <v>0</v>
      </c>
      <c r="BO26" s="130">
        <v>0</v>
      </c>
      <c r="BP26" s="130">
        <v>0</v>
      </c>
      <c r="BQ26" s="130">
        <v>0</v>
      </c>
      <c r="BR26" s="131">
        <v>0</v>
      </c>
      <c r="BS26" s="131">
        <v>0</v>
      </c>
      <c r="BT26" s="130">
        <v>0</v>
      </c>
      <c r="BU26" s="131">
        <v>0</v>
      </c>
      <c r="BV26" s="131">
        <v>0</v>
      </c>
      <c r="BW26" s="130">
        <v>0</v>
      </c>
      <c r="BX26" s="131">
        <v>0</v>
      </c>
      <c r="BY26" s="131">
        <v>0</v>
      </c>
      <c r="BZ26" s="131">
        <v>0</v>
      </c>
      <c r="CA26" s="130">
        <v>0</v>
      </c>
      <c r="CB26" s="130">
        <v>0</v>
      </c>
      <c r="CC26" s="130">
        <v>0</v>
      </c>
      <c r="CD26" s="131">
        <v>0</v>
      </c>
      <c r="CE26" s="131">
        <v>0</v>
      </c>
      <c r="CF26" s="131">
        <v>0</v>
      </c>
      <c r="CG26" s="47"/>
      <c r="CH26" s="124">
        <v>0</v>
      </c>
      <c r="CI26" s="61"/>
      <c r="CJ26" s="47"/>
      <c r="CK26" s="125">
        <v>0</v>
      </c>
      <c r="CL26" s="8"/>
    </row>
    <row r="27" spans="1:90" s="22" customFormat="1" ht="26.25" customHeight="1" x14ac:dyDescent="0.25">
      <c r="A27" s="293" t="s">
        <v>146</v>
      </c>
      <c r="B27" s="237" t="s">
        <v>111</v>
      </c>
      <c r="C27" s="118">
        <v>51274.176627575165</v>
      </c>
      <c r="D27" s="130">
        <v>582.12931316000004</v>
      </c>
      <c r="E27" s="131">
        <v>582.12931316000004</v>
      </c>
      <c r="F27" s="131">
        <v>0</v>
      </c>
      <c r="G27" s="131">
        <v>0</v>
      </c>
      <c r="H27" s="130">
        <v>678.08182436210461</v>
      </c>
      <c r="I27" s="130">
        <v>23085.23467496724</v>
      </c>
      <c r="J27" s="131">
        <v>2022.7939114500002</v>
      </c>
      <c r="K27" s="131">
        <v>0</v>
      </c>
      <c r="L27" s="131">
        <v>1670.7761483248682</v>
      </c>
      <c r="M27" s="131">
        <v>8884.4992996632845</v>
      </c>
      <c r="N27" s="131">
        <v>3767.1918167371578</v>
      </c>
      <c r="O27" s="131">
        <v>3.7671671912028599</v>
      </c>
      <c r="P27" s="131">
        <v>35.476500000000016</v>
      </c>
      <c r="Q27" s="131">
        <v>0</v>
      </c>
      <c r="R27" s="131">
        <v>1890.9956348534872</v>
      </c>
      <c r="S27" s="131">
        <v>3127.7516657227193</v>
      </c>
      <c r="T27" s="131">
        <v>1.5050000000000008</v>
      </c>
      <c r="U27" s="131">
        <v>17.535275203149155</v>
      </c>
      <c r="V27" s="131">
        <v>6.5127977124023566</v>
      </c>
      <c r="W27" s="131">
        <v>10.03980136486876</v>
      </c>
      <c r="X27" s="131">
        <v>15.78071703601506</v>
      </c>
      <c r="Y27" s="131">
        <v>15.119095791994816</v>
      </c>
      <c r="Z27" s="131">
        <v>1.3946622390083394</v>
      </c>
      <c r="AA27" s="131">
        <v>1607.5455177445178</v>
      </c>
      <c r="AB27" s="131">
        <v>6.5496639325615131</v>
      </c>
      <c r="AC27" s="130">
        <v>18675.853004000001</v>
      </c>
      <c r="AD27" s="130">
        <v>1619.6089197945769</v>
      </c>
      <c r="AE27" s="131">
        <v>3.2667741256878192E-2</v>
      </c>
      <c r="AF27" s="131">
        <v>1619.5762520533199</v>
      </c>
      <c r="AG27" s="130">
        <v>5526.4977556779231</v>
      </c>
      <c r="AH27" s="130">
        <v>65.924873044653197</v>
      </c>
      <c r="AI27" s="131">
        <v>5.1438994069382202</v>
      </c>
      <c r="AJ27" s="131">
        <v>36.126088794638122</v>
      </c>
      <c r="AK27" s="131">
        <v>24.654884843076861</v>
      </c>
      <c r="AL27" s="130">
        <v>7.6823480383151812E-3</v>
      </c>
      <c r="AM27" s="131">
        <v>6.2648198941985759E-3</v>
      </c>
      <c r="AN27" s="131">
        <v>9.1154700572370828E-5</v>
      </c>
      <c r="AO27" s="131">
        <v>9.2613957299281406E-6</v>
      </c>
      <c r="AP27" s="131">
        <v>3.5946046387281291E-4</v>
      </c>
      <c r="AQ27" s="131">
        <v>9.5765158394149369E-4</v>
      </c>
      <c r="AR27" s="130">
        <v>12.893266722751692</v>
      </c>
      <c r="AS27" s="130">
        <v>910.99847028897955</v>
      </c>
      <c r="AT27" s="131">
        <v>910.84778359956852</v>
      </c>
      <c r="AU27" s="131">
        <v>0.14985318840955253</v>
      </c>
      <c r="AV27" s="131">
        <v>8.0516716489235246E-4</v>
      </c>
      <c r="AW27" s="131">
        <v>2.833383654227538E-5</v>
      </c>
      <c r="AX27" s="130">
        <v>8.2697879335678123E-4</v>
      </c>
      <c r="AY27" s="131">
        <v>2.1085307988470624E-4</v>
      </c>
      <c r="AZ27" s="131">
        <v>6.3613967111063964E-5</v>
      </c>
      <c r="BA27" s="131">
        <v>5.5251174636101097E-4</v>
      </c>
      <c r="BB27" s="130">
        <v>8.0621676904918133E-3</v>
      </c>
      <c r="BC27" s="131">
        <v>0</v>
      </c>
      <c r="BD27" s="130">
        <v>2.0473639596023805</v>
      </c>
      <c r="BE27" s="131">
        <v>1.2296898858930345</v>
      </c>
      <c r="BF27" s="131">
        <v>8.7568318360039447E-4</v>
      </c>
      <c r="BG27" s="131">
        <v>0.73282503699741797</v>
      </c>
      <c r="BH27" s="131">
        <v>1.6451649902665796E-4</v>
      </c>
      <c r="BI27" s="131">
        <v>8.3808837029301086E-2</v>
      </c>
      <c r="BJ27" s="130">
        <v>1.2317477673772807E-3</v>
      </c>
      <c r="BK27" s="131">
        <v>6.5262121760415674E-5</v>
      </c>
      <c r="BL27" s="131">
        <v>1.5827163570557128E-4</v>
      </c>
      <c r="BM27" s="131">
        <v>2.048646841718865E-5</v>
      </c>
      <c r="BN27" s="131">
        <v>9.8772754149410507E-4</v>
      </c>
      <c r="BO27" s="130">
        <v>70.850234470347459</v>
      </c>
      <c r="BP27" s="130">
        <v>13.184821603384082</v>
      </c>
      <c r="BQ27" s="130">
        <v>27.221186287532078</v>
      </c>
      <c r="BR27" s="131">
        <v>26.385138583069772</v>
      </c>
      <c r="BS27" s="131">
        <v>0.83604770446230603</v>
      </c>
      <c r="BT27" s="130">
        <v>1.0408676109501487</v>
      </c>
      <c r="BU27" s="131">
        <v>0.53739758886268674</v>
      </c>
      <c r="BV27" s="131">
        <v>0.50347002208746205</v>
      </c>
      <c r="BW27" s="130">
        <v>2.5922483828229015</v>
      </c>
      <c r="BX27" s="131">
        <v>4.2684146544990365E-2</v>
      </c>
      <c r="BY27" s="131">
        <v>2.292851436105205</v>
      </c>
      <c r="BZ27" s="131">
        <v>0.25671280017270631</v>
      </c>
      <c r="CA27" s="130">
        <v>0</v>
      </c>
      <c r="CB27" s="130">
        <v>0</v>
      </c>
      <c r="CC27" s="130">
        <v>26699.866964353427</v>
      </c>
      <c r="CD27" s="131">
        <v>18414.160961821217</v>
      </c>
      <c r="CE27" s="131">
        <v>0</v>
      </c>
      <c r="CF27" s="131">
        <v>8285.7060025322098</v>
      </c>
      <c r="CG27" s="47"/>
      <c r="CH27" s="124">
        <v>0</v>
      </c>
      <c r="CI27" s="61"/>
      <c r="CJ27" s="47"/>
      <c r="CK27" s="125">
        <v>77974.043591928596</v>
      </c>
      <c r="CL27" s="8"/>
    </row>
    <row r="28" spans="1:90" s="22" customFormat="1" ht="26.25" customHeight="1" x14ac:dyDescent="0.25">
      <c r="A28" s="293" t="s">
        <v>147</v>
      </c>
      <c r="B28" s="237" t="s">
        <v>112</v>
      </c>
      <c r="C28" s="118">
        <v>10381.709707372005</v>
      </c>
      <c r="D28" s="130">
        <v>558.28334543411427</v>
      </c>
      <c r="E28" s="131">
        <v>544.97922660368658</v>
      </c>
      <c r="F28" s="131">
        <v>10.688844846065926</v>
      </c>
      <c r="G28" s="131">
        <v>2.6152739843618336</v>
      </c>
      <c r="H28" s="130">
        <v>21.577169115343427</v>
      </c>
      <c r="I28" s="130">
        <v>1242.9205231495052</v>
      </c>
      <c r="J28" s="131">
        <v>137.50607871342271</v>
      </c>
      <c r="K28" s="131">
        <v>7.0806506262257738</v>
      </c>
      <c r="L28" s="131">
        <v>11.252581652409944</v>
      </c>
      <c r="M28" s="131">
        <v>1.2036592429681443</v>
      </c>
      <c r="N28" s="131">
        <v>4.1791602535036168</v>
      </c>
      <c r="O28" s="131">
        <v>7.2610730112461681</v>
      </c>
      <c r="P28" s="131">
        <v>550.24957536734564</v>
      </c>
      <c r="Q28" s="131">
        <v>23.699143313825775</v>
      </c>
      <c r="R28" s="131">
        <v>5.2671195804435662</v>
      </c>
      <c r="S28" s="131">
        <v>98.435674716075169</v>
      </c>
      <c r="T28" s="131">
        <v>38.178205272038625</v>
      </c>
      <c r="U28" s="131">
        <v>95.796040175400421</v>
      </c>
      <c r="V28" s="131">
        <v>26.193624434265971</v>
      </c>
      <c r="W28" s="131">
        <v>44.898851316267432</v>
      </c>
      <c r="X28" s="131">
        <v>57.84204099319026</v>
      </c>
      <c r="Y28" s="131">
        <v>51.631855470277017</v>
      </c>
      <c r="Z28" s="131">
        <v>7.4920549894881976</v>
      </c>
      <c r="AA28" s="131">
        <v>16.622021134906042</v>
      </c>
      <c r="AB28" s="131">
        <v>58.131112886204761</v>
      </c>
      <c r="AC28" s="130">
        <v>1464.8911877635801</v>
      </c>
      <c r="AD28" s="130">
        <v>206.30182937752062</v>
      </c>
      <c r="AE28" s="131">
        <v>3.729267507527533</v>
      </c>
      <c r="AF28" s="131">
        <v>202.57256186999308</v>
      </c>
      <c r="AG28" s="130">
        <v>1169.6227866924667</v>
      </c>
      <c r="AH28" s="130">
        <v>462.56832558593158</v>
      </c>
      <c r="AI28" s="131">
        <v>77.58687240702254</v>
      </c>
      <c r="AJ28" s="131">
        <v>281.39174638132988</v>
      </c>
      <c r="AK28" s="131">
        <v>103.58970679757917</v>
      </c>
      <c r="AL28" s="130">
        <v>3569.7003713132899</v>
      </c>
      <c r="AM28" s="131">
        <v>2306.5220448310852</v>
      </c>
      <c r="AN28" s="131">
        <v>40.942938540017991</v>
      </c>
      <c r="AO28" s="131">
        <v>0.35454730312526739</v>
      </c>
      <c r="AP28" s="131">
        <v>1158.8745842887292</v>
      </c>
      <c r="AQ28" s="131">
        <v>63.00625635033218</v>
      </c>
      <c r="AR28" s="130">
        <v>25.346979879766593</v>
      </c>
      <c r="AS28" s="130">
        <v>84.964397919632063</v>
      </c>
      <c r="AT28" s="131">
        <v>23.307301969102973</v>
      </c>
      <c r="AU28" s="131">
        <v>15.990032110406288</v>
      </c>
      <c r="AV28" s="131">
        <v>15.529050513915978</v>
      </c>
      <c r="AW28" s="131">
        <v>30.138013326206817</v>
      </c>
      <c r="AX28" s="130">
        <v>114.9674070065692</v>
      </c>
      <c r="AY28" s="131">
        <v>28.241786997959327</v>
      </c>
      <c r="AZ28" s="131">
        <v>20.567098954495762</v>
      </c>
      <c r="BA28" s="131">
        <v>66.158521054114118</v>
      </c>
      <c r="BB28" s="130">
        <v>83.669002027364655</v>
      </c>
      <c r="BC28" s="131">
        <v>0</v>
      </c>
      <c r="BD28" s="130">
        <v>270.52394899193644</v>
      </c>
      <c r="BE28" s="131">
        <v>104.61030404833383</v>
      </c>
      <c r="BF28" s="131">
        <v>123.11633492593585</v>
      </c>
      <c r="BG28" s="131">
        <v>14.012441830388211</v>
      </c>
      <c r="BH28" s="131">
        <v>21.018617929432303</v>
      </c>
      <c r="BI28" s="131">
        <v>7.76625025784623</v>
      </c>
      <c r="BJ28" s="130">
        <v>427.17345186500012</v>
      </c>
      <c r="BK28" s="131">
        <v>186.16998144257172</v>
      </c>
      <c r="BL28" s="131">
        <v>17.990838559720032</v>
      </c>
      <c r="BM28" s="131">
        <v>0.80065456676221358</v>
      </c>
      <c r="BN28" s="131">
        <v>222.21197729594616</v>
      </c>
      <c r="BO28" s="130">
        <v>245.91728515941861</v>
      </c>
      <c r="BP28" s="130">
        <v>51.423935464967528</v>
      </c>
      <c r="BQ28" s="130">
        <v>241.74992182155415</v>
      </c>
      <c r="BR28" s="131">
        <v>186.40466684838188</v>
      </c>
      <c r="BS28" s="131">
        <v>55.345254973172267</v>
      </c>
      <c r="BT28" s="130">
        <v>28.192481951609444</v>
      </c>
      <c r="BU28" s="131">
        <v>11.821819503758093</v>
      </c>
      <c r="BV28" s="131">
        <v>16.370662447851352</v>
      </c>
      <c r="BW28" s="130">
        <v>111.91535685243196</v>
      </c>
      <c r="BX28" s="131">
        <v>16.769089767682686</v>
      </c>
      <c r="BY28" s="131">
        <v>41.334327823000578</v>
      </c>
      <c r="BZ28" s="131">
        <v>53.811939261748691</v>
      </c>
      <c r="CA28" s="130">
        <v>0</v>
      </c>
      <c r="CB28" s="130">
        <v>0</v>
      </c>
      <c r="CC28" s="130">
        <v>5225.3138814932772</v>
      </c>
      <c r="CD28" s="131">
        <v>0</v>
      </c>
      <c r="CE28" s="131">
        <v>5212.1640534863991</v>
      </c>
      <c r="CF28" s="131">
        <v>13.149828006878362</v>
      </c>
      <c r="CG28" s="47"/>
      <c r="CH28" s="124">
        <v>0</v>
      </c>
      <c r="CI28" s="61"/>
      <c r="CJ28" s="47"/>
      <c r="CK28" s="125">
        <v>15607.023588865282</v>
      </c>
      <c r="CL28" s="8"/>
    </row>
    <row r="29" spans="1:90" s="22" customFormat="1" ht="26.25" customHeight="1" x14ac:dyDescent="0.25">
      <c r="A29" s="293" t="s">
        <v>148</v>
      </c>
      <c r="B29" s="237" t="s">
        <v>113</v>
      </c>
      <c r="C29" s="118">
        <v>5944.6256207440256</v>
      </c>
      <c r="D29" s="130">
        <v>2198.6328571428571</v>
      </c>
      <c r="E29" s="131">
        <v>2198.6328571428571</v>
      </c>
      <c r="F29" s="131">
        <v>0</v>
      </c>
      <c r="G29" s="131">
        <v>0</v>
      </c>
      <c r="H29" s="130">
        <v>0</v>
      </c>
      <c r="I29" s="130">
        <v>1052.3538754039357</v>
      </c>
      <c r="J29" s="131">
        <v>536.58153000000004</v>
      </c>
      <c r="K29" s="131">
        <v>0</v>
      </c>
      <c r="L29" s="131">
        <v>51.016666898386298</v>
      </c>
      <c r="M29" s="131">
        <v>65.233974132062627</v>
      </c>
      <c r="N29" s="131">
        <v>86.634025867937368</v>
      </c>
      <c r="O29" s="131">
        <v>0.12453214051680951</v>
      </c>
      <c r="P29" s="131">
        <v>206.62525966795164</v>
      </c>
      <c r="Q29" s="131">
        <v>7.7367403320483907</v>
      </c>
      <c r="R29" s="131">
        <v>53.849773095143718</v>
      </c>
      <c r="S29" s="131">
        <v>0</v>
      </c>
      <c r="T29" s="131">
        <v>0</v>
      </c>
      <c r="U29" s="131">
        <v>0</v>
      </c>
      <c r="V29" s="131">
        <v>0</v>
      </c>
      <c r="W29" s="131">
        <v>0</v>
      </c>
      <c r="X29" s="131">
        <v>0</v>
      </c>
      <c r="Y29" s="131">
        <v>0</v>
      </c>
      <c r="Z29" s="131">
        <v>0</v>
      </c>
      <c r="AA29" s="131">
        <v>44.551373269888607</v>
      </c>
      <c r="AB29" s="131">
        <v>0</v>
      </c>
      <c r="AC29" s="130">
        <v>2158.2042099999999</v>
      </c>
      <c r="AD29" s="130">
        <v>368.99794979801464</v>
      </c>
      <c r="AE29" s="131">
        <v>1.0394772452658036E-2</v>
      </c>
      <c r="AF29" s="131">
        <v>368.98755502556196</v>
      </c>
      <c r="AG29" s="130">
        <v>73.418754596064602</v>
      </c>
      <c r="AH29" s="130">
        <v>11.969136916417391</v>
      </c>
      <c r="AI29" s="131">
        <v>1.6367726018776212</v>
      </c>
      <c r="AJ29" s="131">
        <v>2.4872575538661552</v>
      </c>
      <c r="AK29" s="131">
        <v>7.8451067606736151</v>
      </c>
      <c r="AL29" s="130">
        <v>2.4444989671147353E-3</v>
      </c>
      <c r="AM29" s="131">
        <v>1.9934459730474351E-3</v>
      </c>
      <c r="AN29" s="131">
        <v>2.9005138830664373E-5</v>
      </c>
      <c r="AO29" s="131">
        <v>2.9469469728444184E-6</v>
      </c>
      <c r="AP29" s="131">
        <v>1.1437918827332682E-4</v>
      </c>
      <c r="AQ29" s="131">
        <v>3.0472171999046431E-4</v>
      </c>
      <c r="AR29" s="130">
        <v>4.1025968921623379</v>
      </c>
      <c r="AS29" s="130">
        <v>4.7948030313903968E-2</v>
      </c>
      <c r="AT29" s="131">
        <v>0</v>
      </c>
      <c r="AU29" s="131">
        <v>4.7682812918527682E-2</v>
      </c>
      <c r="AV29" s="131">
        <v>2.562016577636998E-4</v>
      </c>
      <c r="AW29" s="131">
        <v>9.0157376125828048E-6</v>
      </c>
      <c r="AX29" s="130">
        <v>2.6314204929327677E-4</v>
      </c>
      <c r="AY29" s="131">
        <v>6.7092786400779159E-5</v>
      </c>
      <c r="AZ29" s="131">
        <v>2.024176412230997E-5</v>
      </c>
      <c r="BA29" s="131">
        <v>1.7580749877018763E-4</v>
      </c>
      <c r="BB29" s="130">
        <v>2.5653563850298027E-3</v>
      </c>
      <c r="BC29" s="131">
        <v>0</v>
      </c>
      <c r="BD29" s="130">
        <v>0.65146476827071131</v>
      </c>
      <c r="BE29" s="131">
        <v>0.39128345148447613</v>
      </c>
      <c r="BF29" s="131">
        <v>2.7863963298132015E-4</v>
      </c>
      <c r="BG29" s="131">
        <v>0.23318262035012879</v>
      </c>
      <c r="BH29" s="131">
        <v>5.2348632207008886E-5</v>
      </c>
      <c r="BI29" s="131">
        <v>2.6667708170918004E-2</v>
      </c>
      <c r="BJ29" s="130">
        <v>3.9193826289598665E-4</v>
      </c>
      <c r="BK29" s="131">
        <v>2.0766201744491576E-5</v>
      </c>
      <c r="BL29" s="131">
        <v>5.036153635271629E-5</v>
      </c>
      <c r="BM29" s="131">
        <v>6.5187297732255795E-6</v>
      </c>
      <c r="BN29" s="131">
        <v>3.1429179502555322E-4</v>
      </c>
      <c r="BO29" s="130">
        <v>72.530487328759818</v>
      </c>
      <c r="BP29" s="130">
        <v>2.4307126318810783</v>
      </c>
      <c r="BQ29" s="130">
        <v>0.44668283757716865</v>
      </c>
      <c r="BR29" s="131">
        <v>0.18065508931272514</v>
      </c>
      <c r="BS29" s="131">
        <v>0.26602774826444353</v>
      </c>
      <c r="BT29" s="130">
        <v>0.33120079787856554</v>
      </c>
      <c r="BU29" s="131">
        <v>0.1709982214230544</v>
      </c>
      <c r="BV29" s="131">
        <v>0.16020257645551114</v>
      </c>
      <c r="BW29" s="130">
        <v>0.50207866422880854</v>
      </c>
      <c r="BX29" s="131">
        <v>1.3581961090672751E-2</v>
      </c>
      <c r="BY29" s="131">
        <v>0.40681149807615102</v>
      </c>
      <c r="BZ29" s="131">
        <v>8.1685205061984748E-2</v>
      </c>
      <c r="CA29" s="130">
        <v>0</v>
      </c>
      <c r="CB29" s="130">
        <v>0</v>
      </c>
      <c r="CC29" s="130">
        <v>0</v>
      </c>
      <c r="CD29" s="131">
        <v>0</v>
      </c>
      <c r="CE29" s="131">
        <v>0</v>
      </c>
      <c r="CF29" s="131">
        <v>0</v>
      </c>
      <c r="CG29" s="47"/>
      <c r="CH29" s="124">
        <v>0</v>
      </c>
      <c r="CI29" s="61"/>
      <c r="CJ29" s="47"/>
      <c r="CK29" s="125">
        <v>5944.6256207440256</v>
      </c>
      <c r="CL29" s="8"/>
    </row>
    <row r="30" spans="1:90" s="22" customFormat="1" ht="26.25" customHeight="1" x14ac:dyDescent="0.25">
      <c r="A30" s="293" t="s">
        <v>149</v>
      </c>
      <c r="B30" s="237" t="s">
        <v>114</v>
      </c>
      <c r="C30" s="50"/>
      <c r="D30" s="51"/>
      <c r="E30" s="52"/>
      <c r="F30" s="52"/>
      <c r="G30" s="52"/>
      <c r="H30" s="51"/>
      <c r="I30" s="51"/>
      <c r="J30" s="52"/>
      <c r="K30" s="52"/>
      <c r="L30" s="52"/>
      <c r="M30" s="52"/>
      <c r="N30" s="52"/>
      <c r="O30" s="52"/>
      <c r="P30" s="52"/>
      <c r="Q30" s="52"/>
      <c r="R30" s="52"/>
      <c r="S30" s="52"/>
      <c r="T30" s="52"/>
      <c r="U30" s="52"/>
      <c r="V30" s="52"/>
      <c r="W30" s="52"/>
      <c r="X30" s="52"/>
      <c r="Y30" s="52"/>
      <c r="Z30" s="52"/>
      <c r="AA30" s="52"/>
      <c r="AB30" s="52"/>
      <c r="AC30" s="51"/>
      <c r="AD30" s="51"/>
      <c r="AE30" s="52"/>
      <c r="AF30" s="52"/>
      <c r="AG30" s="51"/>
      <c r="AH30" s="51"/>
      <c r="AI30" s="52"/>
      <c r="AJ30" s="52"/>
      <c r="AK30" s="52"/>
      <c r="AL30" s="51"/>
      <c r="AM30" s="52"/>
      <c r="AN30" s="52"/>
      <c r="AO30" s="52"/>
      <c r="AP30" s="52"/>
      <c r="AQ30" s="52"/>
      <c r="AR30" s="51"/>
      <c r="AS30" s="51"/>
      <c r="AT30" s="52"/>
      <c r="AU30" s="52"/>
      <c r="AV30" s="52"/>
      <c r="AW30" s="52"/>
      <c r="AX30" s="51"/>
      <c r="AY30" s="52"/>
      <c r="AZ30" s="52"/>
      <c r="BA30" s="52"/>
      <c r="BB30" s="51"/>
      <c r="BC30" s="52"/>
      <c r="BD30" s="51"/>
      <c r="BE30" s="52"/>
      <c r="BF30" s="52"/>
      <c r="BG30" s="52"/>
      <c r="BH30" s="52"/>
      <c r="BI30" s="52"/>
      <c r="BJ30" s="51"/>
      <c r="BK30" s="52"/>
      <c r="BL30" s="52"/>
      <c r="BM30" s="52"/>
      <c r="BN30" s="52"/>
      <c r="BO30" s="51"/>
      <c r="BP30" s="51"/>
      <c r="BQ30" s="51"/>
      <c r="BR30" s="52"/>
      <c r="BS30" s="52"/>
      <c r="BT30" s="51"/>
      <c r="BU30" s="52"/>
      <c r="BV30" s="52"/>
      <c r="BW30" s="51"/>
      <c r="BX30" s="52"/>
      <c r="BY30" s="52"/>
      <c r="BZ30" s="52"/>
      <c r="CA30" s="51"/>
      <c r="CB30" s="75"/>
      <c r="CC30" s="75"/>
      <c r="CD30" s="76"/>
      <c r="CE30" s="76"/>
      <c r="CF30" s="77"/>
      <c r="CG30" s="61"/>
      <c r="CH30" s="61"/>
      <c r="CI30" s="61"/>
      <c r="CJ30" s="47"/>
      <c r="CK30" s="64"/>
      <c r="CL30" s="8"/>
    </row>
    <row r="31" spans="1:90" s="22" customFormat="1" ht="26.25" customHeight="1" x14ac:dyDescent="0.25">
      <c r="A31" s="293" t="s">
        <v>150</v>
      </c>
      <c r="B31" s="237" t="s">
        <v>115</v>
      </c>
      <c r="C31" s="70"/>
      <c r="D31" s="51"/>
      <c r="E31" s="52"/>
      <c r="F31" s="52"/>
      <c r="G31" s="52"/>
      <c r="H31" s="51"/>
      <c r="I31" s="51"/>
      <c r="J31" s="52"/>
      <c r="K31" s="52"/>
      <c r="L31" s="52"/>
      <c r="M31" s="52"/>
      <c r="N31" s="52"/>
      <c r="O31" s="52"/>
      <c r="P31" s="52"/>
      <c r="Q31" s="52"/>
      <c r="R31" s="52"/>
      <c r="S31" s="52"/>
      <c r="T31" s="52"/>
      <c r="U31" s="52"/>
      <c r="V31" s="52"/>
      <c r="W31" s="52"/>
      <c r="X31" s="52"/>
      <c r="Y31" s="52"/>
      <c r="Z31" s="52"/>
      <c r="AA31" s="52"/>
      <c r="AB31" s="52"/>
      <c r="AC31" s="51"/>
      <c r="AD31" s="51"/>
      <c r="AE31" s="52"/>
      <c r="AF31" s="52"/>
      <c r="AG31" s="51"/>
      <c r="AH31" s="51"/>
      <c r="AI31" s="52"/>
      <c r="AJ31" s="52"/>
      <c r="AK31" s="52"/>
      <c r="AL31" s="51"/>
      <c r="AM31" s="52"/>
      <c r="AN31" s="52"/>
      <c r="AO31" s="52"/>
      <c r="AP31" s="52"/>
      <c r="AQ31" s="52"/>
      <c r="AR31" s="51"/>
      <c r="AS31" s="51"/>
      <c r="AT31" s="52"/>
      <c r="AU31" s="52"/>
      <c r="AV31" s="52"/>
      <c r="AW31" s="52"/>
      <c r="AX31" s="51"/>
      <c r="AY31" s="52"/>
      <c r="AZ31" s="52"/>
      <c r="BA31" s="52"/>
      <c r="BB31" s="51"/>
      <c r="BC31" s="52"/>
      <c r="BD31" s="51"/>
      <c r="BE31" s="52"/>
      <c r="BF31" s="52"/>
      <c r="BG31" s="52"/>
      <c r="BH31" s="52"/>
      <c r="BI31" s="52"/>
      <c r="BJ31" s="51"/>
      <c r="BK31" s="52"/>
      <c r="BL31" s="52"/>
      <c r="BM31" s="52"/>
      <c r="BN31" s="52"/>
      <c r="BO31" s="51"/>
      <c r="BP31" s="51"/>
      <c r="BQ31" s="51"/>
      <c r="BR31" s="52"/>
      <c r="BS31" s="52"/>
      <c r="BT31" s="51"/>
      <c r="BU31" s="52"/>
      <c r="BV31" s="52"/>
      <c r="BW31" s="51"/>
      <c r="BX31" s="52"/>
      <c r="BY31" s="52"/>
      <c r="BZ31" s="52"/>
      <c r="CA31" s="51"/>
      <c r="CB31" s="78"/>
      <c r="CC31" s="78"/>
      <c r="CD31" s="79"/>
      <c r="CE31" s="79"/>
      <c r="CF31" s="62"/>
      <c r="CG31" s="63"/>
      <c r="CH31" s="63"/>
      <c r="CI31" s="63"/>
      <c r="CJ31" s="47"/>
      <c r="CK31" s="70"/>
      <c r="CL31" s="8"/>
    </row>
    <row r="32" spans="1:90" s="22" customFormat="1" ht="26.25" customHeight="1" x14ac:dyDescent="0.25">
      <c r="A32" s="291" t="s">
        <v>151</v>
      </c>
      <c r="B32" s="232" t="s">
        <v>116</v>
      </c>
      <c r="C32" s="127">
        <v>33557.884630867207</v>
      </c>
      <c r="D32" s="134">
        <v>0</v>
      </c>
      <c r="E32" s="134"/>
      <c r="F32" s="134"/>
      <c r="G32" s="134"/>
      <c r="H32" s="134"/>
      <c r="I32" s="134">
        <v>9216.8840859936645</v>
      </c>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22"/>
      <c r="CD32" s="122"/>
      <c r="CE32" s="122"/>
      <c r="CF32" s="122"/>
      <c r="CG32" s="58"/>
      <c r="CH32" s="137">
        <v>0</v>
      </c>
      <c r="CI32" s="58"/>
      <c r="CJ32" s="58"/>
      <c r="CK32" s="127">
        <v>33557.884630867207</v>
      </c>
      <c r="CL32" s="8"/>
    </row>
    <row r="33" spans="1:90" s="22" customFormat="1" ht="26.25" customHeight="1" x14ac:dyDescent="0.25">
      <c r="A33" s="294" t="s">
        <v>152</v>
      </c>
      <c r="B33" s="238" t="s">
        <v>117</v>
      </c>
      <c r="C33" s="118">
        <v>0</v>
      </c>
      <c r="D33" s="130">
        <v>0</v>
      </c>
      <c r="E33" s="131">
        <v>0</v>
      </c>
      <c r="F33" s="131">
        <v>0</v>
      </c>
      <c r="G33" s="131">
        <v>0</v>
      </c>
      <c r="H33" s="130">
        <v>0</v>
      </c>
      <c r="I33" s="130">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0">
        <v>0</v>
      </c>
      <c r="AD33" s="130">
        <v>0</v>
      </c>
      <c r="AE33" s="131">
        <v>0</v>
      </c>
      <c r="AF33" s="131">
        <v>0</v>
      </c>
      <c r="AG33" s="130">
        <v>0</v>
      </c>
      <c r="AH33" s="130">
        <v>0</v>
      </c>
      <c r="AI33" s="131">
        <v>0</v>
      </c>
      <c r="AJ33" s="131">
        <v>0</v>
      </c>
      <c r="AK33" s="131">
        <v>0</v>
      </c>
      <c r="AL33" s="130">
        <v>0</v>
      </c>
      <c r="AM33" s="131">
        <v>0</v>
      </c>
      <c r="AN33" s="131">
        <v>0</v>
      </c>
      <c r="AO33" s="131">
        <v>0</v>
      </c>
      <c r="AP33" s="131">
        <v>0</v>
      </c>
      <c r="AQ33" s="131">
        <v>0</v>
      </c>
      <c r="AR33" s="130">
        <v>0</v>
      </c>
      <c r="AS33" s="130">
        <v>0</v>
      </c>
      <c r="AT33" s="131">
        <v>0</v>
      </c>
      <c r="AU33" s="131">
        <v>0</v>
      </c>
      <c r="AV33" s="131">
        <v>0</v>
      </c>
      <c r="AW33" s="131">
        <v>0</v>
      </c>
      <c r="AX33" s="130">
        <v>0</v>
      </c>
      <c r="AY33" s="131">
        <v>0</v>
      </c>
      <c r="AZ33" s="131">
        <v>0</v>
      </c>
      <c r="BA33" s="131">
        <v>0</v>
      </c>
      <c r="BB33" s="130">
        <v>0</v>
      </c>
      <c r="BC33" s="131">
        <v>0</v>
      </c>
      <c r="BD33" s="130">
        <v>0</v>
      </c>
      <c r="BE33" s="131">
        <v>0</v>
      </c>
      <c r="BF33" s="131">
        <v>0</v>
      </c>
      <c r="BG33" s="131">
        <v>0</v>
      </c>
      <c r="BH33" s="131">
        <v>0</v>
      </c>
      <c r="BI33" s="131">
        <v>0</v>
      </c>
      <c r="BJ33" s="130">
        <v>0</v>
      </c>
      <c r="BK33" s="131">
        <v>0</v>
      </c>
      <c r="BL33" s="131">
        <v>0</v>
      </c>
      <c r="BM33" s="131">
        <v>0</v>
      </c>
      <c r="BN33" s="131">
        <v>0</v>
      </c>
      <c r="BO33" s="130">
        <v>0</v>
      </c>
      <c r="BP33" s="130">
        <v>0</v>
      </c>
      <c r="BQ33" s="130">
        <v>0</v>
      </c>
      <c r="BR33" s="131">
        <v>0</v>
      </c>
      <c r="BS33" s="131">
        <v>0</v>
      </c>
      <c r="BT33" s="130">
        <v>0</v>
      </c>
      <c r="BU33" s="131">
        <v>0</v>
      </c>
      <c r="BV33" s="131">
        <v>0</v>
      </c>
      <c r="BW33" s="130">
        <v>0</v>
      </c>
      <c r="BX33" s="131">
        <v>0</v>
      </c>
      <c r="BY33" s="131">
        <v>0</v>
      </c>
      <c r="BZ33" s="131">
        <v>0</v>
      </c>
      <c r="CA33" s="130">
        <v>0</v>
      </c>
      <c r="CB33" s="135">
        <v>0</v>
      </c>
      <c r="CC33" s="136">
        <v>0</v>
      </c>
      <c r="CD33" s="133">
        <v>0</v>
      </c>
      <c r="CE33" s="133">
        <v>0</v>
      </c>
      <c r="CF33" s="133">
        <v>0</v>
      </c>
      <c r="CG33" s="47"/>
      <c r="CH33" s="123">
        <v>0</v>
      </c>
      <c r="CI33" s="47"/>
      <c r="CJ33" s="47"/>
      <c r="CK33" s="123">
        <v>0</v>
      </c>
      <c r="CL33" s="8"/>
    </row>
    <row r="34" spans="1:90" s="22" customFormat="1" ht="26.25" customHeight="1" x14ac:dyDescent="0.25">
      <c r="A34" s="295" t="s">
        <v>153</v>
      </c>
      <c r="B34" s="234" t="s">
        <v>118</v>
      </c>
      <c r="C34" s="118">
        <v>33557.884630867207</v>
      </c>
      <c r="D34" s="130">
        <v>0</v>
      </c>
      <c r="E34" s="131">
        <v>0</v>
      </c>
      <c r="F34" s="131">
        <v>0</v>
      </c>
      <c r="G34" s="131">
        <v>0</v>
      </c>
      <c r="H34" s="130">
        <v>1027.4838078949469</v>
      </c>
      <c r="I34" s="130">
        <v>9216.8840859936645</v>
      </c>
      <c r="J34" s="131">
        <v>0</v>
      </c>
      <c r="K34" s="131">
        <v>0</v>
      </c>
      <c r="L34" s="131">
        <v>42.789119187585449</v>
      </c>
      <c r="M34" s="131">
        <v>578.58392648059908</v>
      </c>
      <c r="N34" s="131">
        <v>765.38607351940107</v>
      </c>
      <c r="O34" s="131">
        <v>1414.51755</v>
      </c>
      <c r="P34" s="131">
        <v>426.37140277800017</v>
      </c>
      <c r="Q34" s="131">
        <v>0</v>
      </c>
      <c r="R34" s="131">
        <v>87.935324307527992</v>
      </c>
      <c r="S34" s="131">
        <v>5739.7795870892269</v>
      </c>
      <c r="T34" s="131">
        <v>72.894999999999996</v>
      </c>
      <c r="U34" s="131">
        <v>0.35389621799790527</v>
      </c>
      <c r="V34" s="131">
        <v>0.11806725338624287</v>
      </c>
      <c r="W34" s="131">
        <v>0.17410034476323313</v>
      </c>
      <c r="X34" s="131">
        <v>0.31864648628152176</v>
      </c>
      <c r="Y34" s="131">
        <v>0.30649809938217648</v>
      </c>
      <c r="Z34" s="131">
        <v>2.827294247070495E-2</v>
      </c>
      <c r="AA34" s="131">
        <v>87.207602631324534</v>
      </c>
      <c r="AB34" s="131">
        <v>0.11901865571821571</v>
      </c>
      <c r="AC34" s="130">
        <v>10819.972380305036</v>
      </c>
      <c r="AD34" s="130">
        <v>11717.2484028</v>
      </c>
      <c r="AE34" s="131">
        <v>0</v>
      </c>
      <c r="AF34" s="131">
        <v>11717.2484028</v>
      </c>
      <c r="AG34" s="130">
        <v>776.29595387356187</v>
      </c>
      <c r="AH34" s="130">
        <v>0</v>
      </c>
      <c r="AI34" s="131">
        <v>0</v>
      </c>
      <c r="AJ34" s="131">
        <v>0</v>
      </c>
      <c r="AK34" s="131">
        <v>0</v>
      </c>
      <c r="AL34" s="130">
        <v>0</v>
      </c>
      <c r="AM34" s="131">
        <v>0</v>
      </c>
      <c r="AN34" s="131">
        <v>0</v>
      </c>
      <c r="AO34" s="131">
        <v>0</v>
      </c>
      <c r="AP34" s="131">
        <v>0</v>
      </c>
      <c r="AQ34" s="131">
        <v>0</v>
      </c>
      <c r="AR34" s="130">
        <v>0</v>
      </c>
      <c r="AS34" s="130">
        <v>0</v>
      </c>
      <c r="AT34" s="131">
        <v>0</v>
      </c>
      <c r="AU34" s="131">
        <v>0</v>
      </c>
      <c r="AV34" s="131">
        <v>0</v>
      </c>
      <c r="AW34" s="131">
        <v>0</v>
      </c>
      <c r="AX34" s="130">
        <v>0</v>
      </c>
      <c r="AY34" s="131">
        <v>0</v>
      </c>
      <c r="AZ34" s="131">
        <v>0</v>
      </c>
      <c r="BA34" s="131">
        <v>0</v>
      </c>
      <c r="BB34" s="130">
        <v>0</v>
      </c>
      <c r="BC34" s="131">
        <v>0</v>
      </c>
      <c r="BD34" s="130">
        <v>0</v>
      </c>
      <c r="BE34" s="131">
        <v>0</v>
      </c>
      <c r="BF34" s="131">
        <v>0</v>
      </c>
      <c r="BG34" s="131">
        <v>0</v>
      </c>
      <c r="BH34" s="131">
        <v>0</v>
      </c>
      <c r="BI34" s="131">
        <v>0</v>
      </c>
      <c r="BJ34" s="130">
        <v>0</v>
      </c>
      <c r="BK34" s="131">
        <v>0</v>
      </c>
      <c r="BL34" s="131">
        <v>0</v>
      </c>
      <c r="BM34" s="131">
        <v>0</v>
      </c>
      <c r="BN34" s="131">
        <v>0</v>
      </c>
      <c r="BO34" s="130">
        <v>0</v>
      </c>
      <c r="BP34" s="130">
        <v>0</v>
      </c>
      <c r="BQ34" s="130">
        <v>0</v>
      </c>
      <c r="BR34" s="131">
        <v>0</v>
      </c>
      <c r="BS34" s="131">
        <v>0</v>
      </c>
      <c r="BT34" s="130">
        <v>0</v>
      </c>
      <c r="BU34" s="131">
        <v>0</v>
      </c>
      <c r="BV34" s="131">
        <v>0</v>
      </c>
      <c r="BW34" s="130">
        <v>0</v>
      </c>
      <c r="BX34" s="131">
        <v>0</v>
      </c>
      <c r="BY34" s="131">
        <v>0</v>
      </c>
      <c r="BZ34" s="131">
        <v>0</v>
      </c>
      <c r="CA34" s="130">
        <v>0</v>
      </c>
      <c r="CB34" s="130">
        <v>0</v>
      </c>
      <c r="CC34" s="136">
        <v>0</v>
      </c>
      <c r="CD34" s="131">
        <v>0</v>
      </c>
      <c r="CE34" s="131">
        <v>0</v>
      </c>
      <c r="CF34" s="131">
        <v>0</v>
      </c>
      <c r="CG34" s="47"/>
      <c r="CH34" s="124">
        <v>0</v>
      </c>
      <c r="CI34" s="47"/>
      <c r="CJ34" s="47"/>
      <c r="CK34" s="123">
        <v>33557.884630867207</v>
      </c>
      <c r="CL34" s="8"/>
    </row>
    <row r="35" spans="1:90" s="22" customFormat="1" ht="41.25" customHeight="1" x14ac:dyDescent="0.25">
      <c r="A35" s="295" t="s">
        <v>154</v>
      </c>
      <c r="B35" s="234" t="s">
        <v>119</v>
      </c>
      <c r="C35" s="61"/>
      <c r="D35" s="51"/>
      <c r="E35" s="52"/>
      <c r="F35" s="52"/>
      <c r="G35" s="52"/>
      <c r="H35" s="51"/>
      <c r="I35" s="51"/>
      <c r="J35" s="52"/>
      <c r="K35" s="52"/>
      <c r="L35" s="52"/>
      <c r="M35" s="52"/>
      <c r="N35" s="52"/>
      <c r="O35" s="52"/>
      <c r="P35" s="52"/>
      <c r="Q35" s="52"/>
      <c r="R35" s="52"/>
      <c r="S35" s="52"/>
      <c r="T35" s="52"/>
      <c r="U35" s="52"/>
      <c r="V35" s="52"/>
      <c r="W35" s="52"/>
      <c r="X35" s="52"/>
      <c r="Y35" s="52"/>
      <c r="Z35" s="52"/>
      <c r="AA35" s="52"/>
      <c r="AB35" s="52"/>
      <c r="AC35" s="51"/>
      <c r="AD35" s="51"/>
      <c r="AE35" s="52"/>
      <c r="AF35" s="52"/>
      <c r="AG35" s="51"/>
      <c r="AH35" s="51"/>
      <c r="AI35" s="52"/>
      <c r="AJ35" s="52"/>
      <c r="AK35" s="52"/>
      <c r="AL35" s="51"/>
      <c r="AM35" s="52"/>
      <c r="AN35" s="52"/>
      <c r="AO35" s="52"/>
      <c r="AP35" s="52"/>
      <c r="AQ35" s="52"/>
      <c r="AR35" s="51"/>
      <c r="AS35" s="51"/>
      <c r="AT35" s="52"/>
      <c r="AU35" s="52"/>
      <c r="AV35" s="52"/>
      <c r="AW35" s="52"/>
      <c r="AX35" s="51"/>
      <c r="AY35" s="52"/>
      <c r="AZ35" s="52"/>
      <c r="BA35" s="52"/>
      <c r="BB35" s="51"/>
      <c r="BC35" s="52"/>
      <c r="BD35" s="51"/>
      <c r="BE35" s="52"/>
      <c r="BF35" s="52"/>
      <c r="BG35" s="52"/>
      <c r="BH35" s="52"/>
      <c r="BI35" s="52"/>
      <c r="BJ35" s="51"/>
      <c r="BK35" s="52"/>
      <c r="BL35" s="52"/>
      <c r="BM35" s="52"/>
      <c r="BN35" s="52"/>
      <c r="BO35" s="51"/>
      <c r="BP35" s="51"/>
      <c r="BQ35" s="51"/>
      <c r="BR35" s="52"/>
      <c r="BS35" s="52"/>
      <c r="BT35" s="51"/>
      <c r="BU35" s="52"/>
      <c r="BV35" s="52"/>
      <c r="BW35" s="51"/>
      <c r="BX35" s="52"/>
      <c r="BY35" s="52"/>
      <c r="BZ35" s="52"/>
      <c r="CA35" s="51"/>
      <c r="CB35" s="51"/>
      <c r="CC35" s="47"/>
      <c r="CD35" s="48"/>
      <c r="CE35" s="48"/>
      <c r="CF35" s="48"/>
      <c r="CG35" s="47"/>
      <c r="CH35" s="47"/>
      <c r="CI35" s="47"/>
      <c r="CJ35" s="47"/>
      <c r="CK35" s="61"/>
      <c r="CL35" s="8"/>
    </row>
    <row r="36" spans="1:90" s="22" customFormat="1" ht="26.25" customHeight="1" x14ac:dyDescent="0.25">
      <c r="A36" s="296" t="s">
        <v>155</v>
      </c>
      <c r="B36" s="239" t="s">
        <v>120</v>
      </c>
      <c r="C36" s="61"/>
      <c r="D36" s="51"/>
      <c r="E36" s="52"/>
      <c r="F36" s="52"/>
      <c r="G36" s="52"/>
      <c r="H36" s="51"/>
      <c r="I36" s="51"/>
      <c r="J36" s="52"/>
      <c r="K36" s="52"/>
      <c r="L36" s="52"/>
      <c r="M36" s="52"/>
      <c r="N36" s="52"/>
      <c r="O36" s="52"/>
      <c r="P36" s="52"/>
      <c r="Q36" s="52"/>
      <c r="R36" s="52"/>
      <c r="S36" s="52"/>
      <c r="T36" s="52"/>
      <c r="U36" s="52"/>
      <c r="V36" s="52"/>
      <c r="W36" s="52"/>
      <c r="X36" s="52"/>
      <c r="Y36" s="52"/>
      <c r="Z36" s="52"/>
      <c r="AA36" s="52"/>
      <c r="AB36" s="52"/>
      <c r="AC36" s="51"/>
      <c r="AD36" s="51"/>
      <c r="AE36" s="52"/>
      <c r="AF36" s="52"/>
      <c r="AG36" s="51"/>
      <c r="AH36" s="51"/>
      <c r="AI36" s="52"/>
      <c r="AJ36" s="52"/>
      <c r="AK36" s="52"/>
      <c r="AL36" s="51"/>
      <c r="AM36" s="52"/>
      <c r="AN36" s="52"/>
      <c r="AO36" s="52"/>
      <c r="AP36" s="52"/>
      <c r="AQ36" s="52"/>
      <c r="AR36" s="51"/>
      <c r="AS36" s="51"/>
      <c r="AT36" s="52"/>
      <c r="AU36" s="52"/>
      <c r="AV36" s="52"/>
      <c r="AW36" s="52"/>
      <c r="AX36" s="51"/>
      <c r="AY36" s="52"/>
      <c r="AZ36" s="52"/>
      <c r="BA36" s="52"/>
      <c r="BB36" s="51"/>
      <c r="BC36" s="52"/>
      <c r="BD36" s="51"/>
      <c r="BE36" s="52"/>
      <c r="BF36" s="52"/>
      <c r="BG36" s="52"/>
      <c r="BH36" s="52"/>
      <c r="BI36" s="52"/>
      <c r="BJ36" s="51"/>
      <c r="BK36" s="52"/>
      <c r="BL36" s="52"/>
      <c r="BM36" s="52"/>
      <c r="BN36" s="52"/>
      <c r="BO36" s="51"/>
      <c r="BP36" s="51"/>
      <c r="BQ36" s="51"/>
      <c r="BR36" s="52"/>
      <c r="BS36" s="52"/>
      <c r="BT36" s="51"/>
      <c r="BU36" s="52"/>
      <c r="BV36" s="52"/>
      <c r="BW36" s="51"/>
      <c r="BX36" s="52"/>
      <c r="BY36" s="52"/>
      <c r="BZ36" s="52"/>
      <c r="CA36" s="51"/>
      <c r="CB36" s="51"/>
      <c r="CC36" s="47"/>
      <c r="CD36" s="48"/>
      <c r="CE36" s="48"/>
      <c r="CF36" s="48"/>
      <c r="CG36" s="47"/>
      <c r="CH36" s="47"/>
      <c r="CI36" s="47"/>
      <c r="CJ36" s="47"/>
      <c r="CK36" s="61"/>
      <c r="CL36" s="8"/>
    </row>
    <row r="37" spans="1:90" s="22" customFormat="1" ht="26.25" customHeight="1" thickBot="1" x14ac:dyDescent="0.3">
      <c r="A37" s="297" t="s">
        <v>0</v>
      </c>
      <c r="B37" s="240" t="s">
        <v>121</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
    </row>
    <row r="38" spans="1:90" s="22" customFormat="1" ht="26.25" customHeight="1" thickTop="1" x14ac:dyDescent="0.25">
      <c r="A38" s="308" t="s">
        <v>156</v>
      </c>
      <c r="B38" s="231" t="s">
        <v>281</v>
      </c>
      <c r="C38" s="139">
        <v>1267265.7502510997</v>
      </c>
      <c r="D38" s="139">
        <v>35107.313887552722</v>
      </c>
      <c r="E38" s="139">
        <v>29126.921884901767</v>
      </c>
      <c r="F38" s="139">
        <v>3540.4795807651631</v>
      </c>
      <c r="G38" s="139">
        <v>2439.9124218857901</v>
      </c>
      <c r="H38" s="139">
        <v>7671.7355069104742</v>
      </c>
      <c r="I38" s="139">
        <v>501024.0963515304</v>
      </c>
      <c r="J38" s="139">
        <v>44450.147962657997</v>
      </c>
      <c r="K38" s="139">
        <v>5237.1820582445653</v>
      </c>
      <c r="L38" s="139">
        <v>2874.9175411817264</v>
      </c>
      <c r="M38" s="139">
        <v>13079.904739021298</v>
      </c>
      <c r="N38" s="139">
        <v>7150.4951828981839</v>
      </c>
      <c r="O38" s="139">
        <v>91869.132303780541</v>
      </c>
      <c r="P38" s="139">
        <v>110899.49088554006</v>
      </c>
      <c r="Q38" s="139">
        <v>2811.7469615204468</v>
      </c>
      <c r="R38" s="139">
        <v>3756.527533890282</v>
      </c>
      <c r="S38" s="139">
        <v>44668.348648959967</v>
      </c>
      <c r="T38" s="139">
        <v>144935.60593698593</v>
      </c>
      <c r="U38" s="139">
        <v>4527.6175164624556</v>
      </c>
      <c r="V38" s="139">
        <v>1128.1922451246123</v>
      </c>
      <c r="W38" s="139">
        <v>1882.1128204575125</v>
      </c>
      <c r="X38" s="139">
        <v>3283.0302023184654</v>
      </c>
      <c r="Y38" s="139">
        <v>2633.6917221498493</v>
      </c>
      <c r="Z38" s="139">
        <v>571.44971272468513</v>
      </c>
      <c r="AA38" s="139">
        <v>3696.3133368910649</v>
      </c>
      <c r="AB38" s="139">
        <v>2351.3049547270552</v>
      </c>
      <c r="AC38" s="139">
        <v>289428.44871453685</v>
      </c>
      <c r="AD38" s="139">
        <v>8223.5495122005068</v>
      </c>
      <c r="AE38" s="139">
        <v>385.91445171922419</v>
      </c>
      <c r="AF38" s="139">
        <v>7837.6350604812842</v>
      </c>
      <c r="AG38" s="139">
        <v>49492.957526478145</v>
      </c>
      <c r="AH38" s="139">
        <v>36919.619773234015</v>
      </c>
      <c r="AI38" s="139">
        <v>5016.7162448820673</v>
      </c>
      <c r="AJ38" s="139">
        <v>15919.282165120048</v>
      </c>
      <c r="AK38" s="139">
        <v>15983.621363231905</v>
      </c>
      <c r="AL38" s="139">
        <v>193529.275492563</v>
      </c>
      <c r="AM38" s="139">
        <v>59510.277083322151</v>
      </c>
      <c r="AN38" s="139">
        <v>42873.135783894897</v>
      </c>
      <c r="AO38" s="139">
        <v>58616.866205251339</v>
      </c>
      <c r="AP38" s="139">
        <v>30665.873931836239</v>
      </c>
      <c r="AQ38" s="139">
        <v>1863.1224882584027</v>
      </c>
      <c r="AR38" s="139">
        <v>11389.696777957528</v>
      </c>
      <c r="AS38" s="139">
        <v>5759.4519677436256</v>
      </c>
      <c r="AT38" s="139">
        <v>2269.2766217485814</v>
      </c>
      <c r="AU38" s="139">
        <v>1049.8580601986382</v>
      </c>
      <c r="AV38" s="139">
        <v>661.12859117871949</v>
      </c>
      <c r="AW38" s="139">
        <v>1779.1886946176876</v>
      </c>
      <c r="AX38" s="139">
        <v>5425.8334750978729</v>
      </c>
      <c r="AY38" s="139">
        <v>2123.3852042901794</v>
      </c>
      <c r="AZ38" s="139">
        <v>1004.1587185960277</v>
      </c>
      <c r="BA38" s="139">
        <v>2298.289552211666</v>
      </c>
      <c r="BB38" s="139">
        <v>2658.7496966876251</v>
      </c>
      <c r="BC38" s="139">
        <v>0</v>
      </c>
      <c r="BD38" s="139">
        <v>18417.819881388888</v>
      </c>
      <c r="BE38" s="139">
        <v>10890.624655701991</v>
      </c>
      <c r="BF38" s="139">
        <v>3957.6353015817417</v>
      </c>
      <c r="BG38" s="139">
        <v>2068.7282062335039</v>
      </c>
      <c r="BH38" s="139">
        <v>837.2503626548139</v>
      </c>
      <c r="BI38" s="139">
        <v>663.58135521684301</v>
      </c>
      <c r="BJ38" s="139">
        <v>14809.522248822152</v>
      </c>
      <c r="BK38" s="139">
        <v>4613.5420032079564</v>
      </c>
      <c r="BL38" s="139">
        <v>3948.8316972307466</v>
      </c>
      <c r="BM38" s="139">
        <v>367.88480664682817</v>
      </c>
      <c r="BN38" s="139">
        <v>5879.2637417366186</v>
      </c>
      <c r="BO38" s="139">
        <v>20603.555869385684</v>
      </c>
      <c r="BP38" s="139">
        <v>12403.041845891716</v>
      </c>
      <c r="BQ38" s="139">
        <v>17656.799010800387</v>
      </c>
      <c r="BR38" s="139">
        <v>11465.814565832847</v>
      </c>
      <c r="BS38" s="139">
        <v>6190.9844449675456</v>
      </c>
      <c r="BT38" s="139">
        <v>4645.4283428074905</v>
      </c>
      <c r="BU38" s="139">
        <v>2342.4132466786323</v>
      </c>
      <c r="BV38" s="139">
        <v>2303.0150961288587</v>
      </c>
      <c r="BW38" s="139">
        <v>7057.376515984698</v>
      </c>
      <c r="BX38" s="139">
        <v>1594.5107039948841</v>
      </c>
      <c r="BY38" s="139">
        <v>1508.9064330974056</v>
      </c>
      <c r="BZ38" s="139">
        <v>3953.9593788924094</v>
      </c>
      <c r="CA38" s="139">
        <v>700.47730865233166</v>
      </c>
      <c r="CB38" s="139">
        <v>0</v>
      </c>
      <c r="CC38" s="139">
        <v>466701.46699503169</v>
      </c>
      <c r="CD38" s="139">
        <v>283712.09076554526</v>
      </c>
      <c r="CE38" s="139">
        <v>123968.95008446745</v>
      </c>
      <c r="CF38" s="139">
        <v>59020.42614501901</v>
      </c>
      <c r="CG38" s="65"/>
      <c r="CH38" s="139">
        <v>0</v>
      </c>
      <c r="CI38" s="65"/>
      <c r="CJ38" s="65"/>
      <c r="CK38" s="138">
        <v>1733967.2172461317</v>
      </c>
      <c r="CL38" s="8"/>
    </row>
    <row r="39" spans="1:90" s="84" customFormat="1" ht="18" customHeight="1" x14ac:dyDescent="0.25">
      <c r="A39" s="309"/>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3"/>
    </row>
    <row r="40" spans="1:90" s="46" customFormat="1" ht="18" customHeight="1" x14ac:dyDescent="0.25">
      <c r="A40" s="310"/>
      <c r="B40" s="53"/>
      <c r="C40" s="54"/>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6"/>
    </row>
    <row r="41" spans="1:90" s="46" customFormat="1" ht="18" customHeight="1" x14ac:dyDescent="0.25">
      <c r="A41" s="306"/>
      <c r="B41" s="56"/>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6"/>
    </row>
    <row r="42" spans="1:90" s="46" customFormat="1" ht="18" customHeight="1" x14ac:dyDescent="0.25">
      <c r="A42" s="30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6"/>
    </row>
    <row r="43" spans="1:90" s="57" customFormat="1" ht="18" customHeight="1" x14ac:dyDescent="0.25">
      <c r="A43" s="306"/>
      <c r="B43" s="56"/>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6"/>
    </row>
    <row r="44" spans="1:90" s="57" customFormat="1" ht="18" customHeight="1" x14ac:dyDescent="0.25">
      <c r="A44" s="310"/>
      <c r="B44" s="53"/>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6"/>
    </row>
    <row r="45" spans="1:90" s="57" customFormat="1" ht="18" customHeight="1" x14ac:dyDescent="0.25">
      <c r="A45" s="310"/>
      <c r="B45" s="53"/>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6"/>
    </row>
    <row r="46" spans="1:90" s="57" customFormat="1" ht="18" customHeight="1" x14ac:dyDescent="0.25">
      <c r="A46" s="310"/>
      <c r="B46" s="53"/>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6"/>
    </row>
    <row r="47" spans="1:90" s="57" customFormat="1" ht="18" customHeight="1" x14ac:dyDescent="0.25">
      <c r="A47" s="310"/>
      <c r="B47" s="53"/>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6"/>
    </row>
    <row r="48" spans="1:90" s="57" customFormat="1" ht="18" customHeight="1" x14ac:dyDescent="0.25">
      <c r="A48" s="310"/>
      <c r="B48" s="53"/>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6"/>
    </row>
    <row r="49" spans="1:90" s="57" customFormat="1" x14ac:dyDescent="0.25">
      <c r="A49" s="310"/>
      <c r="B49" s="53"/>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6"/>
    </row>
    <row r="50" spans="1:90" s="57" customFormat="1" x14ac:dyDescent="0.25">
      <c r="A50" s="310"/>
      <c r="B50" s="53"/>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6"/>
    </row>
    <row r="51" spans="1:90" x14ac:dyDescent="0.2">
      <c r="A51" s="310"/>
      <c r="B51" s="53"/>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6"/>
    </row>
    <row r="52" spans="1:90" x14ac:dyDescent="0.2">
      <c r="A52" s="310"/>
      <c r="B52" s="53"/>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6"/>
    </row>
    <row r="53" spans="1:90" x14ac:dyDescent="0.2">
      <c r="A53" s="310"/>
      <c r="B53" s="53"/>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6"/>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16154F83-31F6-43E1-972E-59F3345DE7E4}">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FA3BA764-CF3C-45AA-92BA-00F95646F034}">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B9D5-EB97-4E8C-B9EF-17C9FB0974E0}">
  <sheetPr codeName="TAB_D">
    <tabColor theme="0"/>
    <outlinePr summaryBelow="0" summaryRight="0"/>
  </sheetPr>
  <dimension ref="A1:CK17"/>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28515625" style="43" customWidth="1"/>
    <col min="49" max="78" width="14.85546875" style="43" customWidth="1"/>
    <col min="79" max="79" width="16" style="43" customWidth="1"/>
    <col min="80" max="85" width="14.85546875" style="43" customWidth="1"/>
    <col min="86" max="86" width="15" style="43" customWidth="1"/>
    <col min="87" max="88" width="15.140625" style="44" customWidth="1"/>
    <col min="89" max="89" width="14.85546875" style="43" customWidth="1"/>
    <col min="90" max="16384" width="11.42578125" style="2"/>
  </cols>
  <sheetData>
    <row r="1" spans="1:89" s="1" customFormat="1" ht="195" customHeight="1" x14ac:dyDescent="0.25">
      <c r="A1" s="300"/>
      <c r="B1" s="283" t="s">
        <v>280</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84" t="s">
        <v>79</v>
      </c>
      <c r="CD1" s="285" t="s">
        <v>80</v>
      </c>
      <c r="CE1" s="286" t="s">
        <v>81</v>
      </c>
      <c r="CF1" s="287" t="s">
        <v>82</v>
      </c>
      <c r="CG1" s="222" t="s">
        <v>83</v>
      </c>
      <c r="CH1" s="143" t="s">
        <v>84</v>
      </c>
      <c r="CI1" s="349" t="s">
        <v>323</v>
      </c>
      <c r="CJ1" s="288" t="s">
        <v>85</v>
      </c>
      <c r="CK1" s="288" t="s">
        <v>86</v>
      </c>
    </row>
    <row r="2" spans="1:89" s="1" customFormat="1" ht="26.25" customHeight="1" x14ac:dyDescent="0.25">
      <c r="A2" s="290"/>
      <c r="B2" s="241"/>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113" t="s">
        <v>235</v>
      </c>
      <c r="CD2" s="112" t="s">
        <v>236</v>
      </c>
      <c r="CE2" s="112" t="s">
        <v>237</v>
      </c>
      <c r="CF2" s="112" t="s">
        <v>238</v>
      </c>
      <c r="CG2" s="209" t="s">
        <v>239</v>
      </c>
      <c r="CH2" s="113" t="s">
        <v>0</v>
      </c>
      <c r="CI2" s="209" t="s">
        <v>240</v>
      </c>
      <c r="CJ2" s="113" t="s">
        <v>241</v>
      </c>
      <c r="CK2" s="278" t="s">
        <v>1</v>
      </c>
    </row>
    <row r="3" spans="1:89" s="22" customFormat="1" ht="26.25" customHeight="1" x14ac:dyDescent="0.25">
      <c r="A3" s="301" t="s">
        <v>243</v>
      </c>
      <c r="B3" s="238" t="s">
        <v>276</v>
      </c>
      <c r="C3" s="85">
        <v>74300.703897431187</v>
      </c>
      <c r="D3" s="86">
        <v>56892.042963449676</v>
      </c>
      <c r="E3" s="87">
        <v>7188.7100477568083</v>
      </c>
      <c r="F3" s="87">
        <v>49703.332915692867</v>
      </c>
      <c r="G3" s="87">
        <v>0</v>
      </c>
      <c r="H3" s="86">
        <v>0</v>
      </c>
      <c r="I3" s="86">
        <v>13010.49654859285</v>
      </c>
      <c r="J3" s="87">
        <v>0</v>
      </c>
      <c r="K3" s="87">
        <v>0</v>
      </c>
      <c r="L3" s="87">
        <v>0</v>
      </c>
      <c r="M3" s="87">
        <v>0</v>
      </c>
      <c r="N3" s="87">
        <v>0</v>
      </c>
      <c r="O3" s="87">
        <v>0</v>
      </c>
      <c r="P3" s="87">
        <v>13010.49654859285</v>
      </c>
      <c r="Q3" s="87">
        <v>0</v>
      </c>
      <c r="R3" s="87">
        <v>0</v>
      </c>
      <c r="S3" s="87">
        <v>0</v>
      </c>
      <c r="T3" s="87">
        <v>0</v>
      </c>
      <c r="U3" s="87">
        <v>0</v>
      </c>
      <c r="V3" s="87">
        <v>0</v>
      </c>
      <c r="W3" s="87">
        <v>0</v>
      </c>
      <c r="X3" s="87">
        <v>0</v>
      </c>
      <c r="Y3" s="87">
        <v>0</v>
      </c>
      <c r="Z3" s="87">
        <v>0</v>
      </c>
      <c r="AA3" s="87">
        <v>0</v>
      </c>
      <c r="AB3" s="87">
        <v>0</v>
      </c>
      <c r="AC3" s="86">
        <v>4398.1643853886571</v>
      </c>
      <c r="AD3" s="86">
        <v>0</v>
      </c>
      <c r="AE3" s="87">
        <v>0</v>
      </c>
      <c r="AF3" s="87">
        <v>0</v>
      </c>
      <c r="AG3" s="86">
        <v>0</v>
      </c>
      <c r="AH3" s="86">
        <v>0</v>
      </c>
      <c r="AI3" s="87">
        <v>0</v>
      </c>
      <c r="AJ3" s="87">
        <v>0</v>
      </c>
      <c r="AK3" s="87">
        <v>0</v>
      </c>
      <c r="AL3" s="86">
        <v>0</v>
      </c>
      <c r="AM3" s="87">
        <v>0</v>
      </c>
      <c r="AN3" s="87">
        <v>0</v>
      </c>
      <c r="AO3" s="87">
        <v>0</v>
      </c>
      <c r="AP3" s="87">
        <v>0</v>
      </c>
      <c r="AQ3" s="87">
        <v>0</v>
      </c>
      <c r="AR3" s="86">
        <v>0</v>
      </c>
      <c r="AS3" s="86">
        <v>0</v>
      </c>
      <c r="AT3" s="87">
        <v>0</v>
      </c>
      <c r="AU3" s="87">
        <v>0</v>
      </c>
      <c r="AV3" s="87">
        <v>0</v>
      </c>
      <c r="AW3" s="87">
        <v>0</v>
      </c>
      <c r="AX3" s="86">
        <v>0</v>
      </c>
      <c r="AY3" s="87">
        <v>0</v>
      </c>
      <c r="AZ3" s="87">
        <v>0</v>
      </c>
      <c r="BA3" s="87">
        <v>0</v>
      </c>
      <c r="BB3" s="86">
        <v>0</v>
      </c>
      <c r="BC3" s="87">
        <v>0</v>
      </c>
      <c r="BD3" s="86">
        <v>0</v>
      </c>
      <c r="BE3" s="87">
        <v>0</v>
      </c>
      <c r="BF3" s="87">
        <v>0</v>
      </c>
      <c r="BG3" s="87">
        <v>0</v>
      </c>
      <c r="BH3" s="87">
        <v>0</v>
      </c>
      <c r="BI3" s="87">
        <v>0</v>
      </c>
      <c r="BJ3" s="86">
        <v>0</v>
      </c>
      <c r="BK3" s="87">
        <v>0</v>
      </c>
      <c r="BL3" s="87">
        <v>0</v>
      </c>
      <c r="BM3" s="87">
        <v>0</v>
      </c>
      <c r="BN3" s="87">
        <v>0</v>
      </c>
      <c r="BO3" s="86">
        <v>0</v>
      </c>
      <c r="BP3" s="86">
        <v>0</v>
      </c>
      <c r="BQ3" s="86">
        <v>0</v>
      </c>
      <c r="BR3" s="87">
        <v>0</v>
      </c>
      <c r="BS3" s="87">
        <v>0</v>
      </c>
      <c r="BT3" s="86">
        <v>0</v>
      </c>
      <c r="BU3" s="87">
        <v>0</v>
      </c>
      <c r="BV3" s="87">
        <v>0</v>
      </c>
      <c r="BW3" s="86">
        <v>0</v>
      </c>
      <c r="BX3" s="87">
        <v>0</v>
      </c>
      <c r="BY3" s="87">
        <v>0</v>
      </c>
      <c r="BZ3" s="87">
        <v>0</v>
      </c>
      <c r="CA3" s="86">
        <v>0</v>
      </c>
      <c r="CB3" s="86">
        <v>0</v>
      </c>
      <c r="CC3" s="88"/>
      <c r="CD3" s="89"/>
      <c r="CE3" s="89"/>
      <c r="CF3" s="89"/>
      <c r="CG3" s="88"/>
      <c r="CH3" s="88"/>
      <c r="CI3" s="88"/>
      <c r="CJ3" s="90"/>
      <c r="CK3" s="279">
        <v>74300.703897431187</v>
      </c>
    </row>
    <row r="4" spans="1:89" s="22" customFormat="1" ht="26.25" customHeight="1" x14ac:dyDescent="0.25">
      <c r="A4" s="302" t="s">
        <v>244</v>
      </c>
      <c r="B4" s="234" t="s">
        <v>277</v>
      </c>
      <c r="C4" s="91">
        <v>2023384.720523657</v>
      </c>
      <c r="D4" s="92">
        <v>62270.826169830689</v>
      </c>
      <c r="E4" s="93">
        <v>12567.493254137818</v>
      </c>
      <c r="F4" s="93">
        <v>49703.332915692867</v>
      </c>
      <c r="G4" s="93">
        <v>0</v>
      </c>
      <c r="H4" s="92">
        <v>0</v>
      </c>
      <c r="I4" s="92">
        <v>1597910.4798636728</v>
      </c>
      <c r="J4" s="93">
        <v>3539.9134987720463</v>
      </c>
      <c r="K4" s="93">
        <v>20.549936823512152</v>
      </c>
      <c r="L4" s="93">
        <v>928.09109037086523</v>
      </c>
      <c r="M4" s="93">
        <v>1832.5493946261802</v>
      </c>
      <c r="N4" s="93">
        <v>1802.3476364129015</v>
      </c>
      <c r="O4" s="93">
        <v>1501020.9885773545</v>
      </c>
      <c r="P4" s="93">
        <v>18656.123753770757</v>
      </c>
      <c r="Q4" s="93">
        <v>32.772625821536018</v>
      </c>
      <c r="R4" s="93">
        <v>981.35008130962524</v>
      </c>
      <c r="S4" s="93">
        <v>55.572284113071518</v>
      </c>
      <c r="T4" s="93">
        <v>68227.742384649348</v>
      </c>
      <c r="U4" s="93">
        <v>0</v>
      </c>
      <c r="V4" s="93">
        <v>0</v>
      </c>
      <c r="W4" s="93">
        <v>0</v>
      </c>
      <c r="X4" s="93">
        <v>0</v>
      </c>
      <c r="Y4" s="93">
        <v>0</v>
      </c>
      <c r="Z4" s="93">
        <v>0</v>
      </c>
      <c r="AA4" s="93">
        <v>812.47859964855638</v>
      </c>
      <c r="AB4" s="93">
        <v>0</v>
      </c>
      <c r="AC4" s="92">
        <v>353426.80979878758</v>
      </c>
      <c r="AD4" s="92">
        <v>9569.2567261551521</v>
      </c>
      <c r="AE4" s="93">
        <v>0.34052621442435144</v>
      </c>
      <c r="AF4" s="93">
        <v>9568.9161999407279</v>
      </c>
      <c r="AG4" s="92">
        <v>31.207052034042025</v>
      </c>
      <c r="AH4" s="92">
        <v>16.88160022080104</v>
      </c>
      <c r="AI4" s="93">
        <v>0</v>
      </c>
      <c r="AJ4" s="93">
        <v>16.88160022080104</v>
      </c>
      <c r="AK4" s="93">
        <v>0</v>
      </c>
      <c r="AL4" s="92">
        <v>0</v>
      </c>
      <c r="AM4" s="93">
        <v>0</v>
      </c>
      <c r="AN4" s="93">
        <v>0</v>
      </c>
      <c r="AO4" s="93">
        <v>0</v>
      </c>
      <c r="AP4" s="93">
        <v>0</v>
      </c>
      <c r="AQ4" s="93">
        <v>0</v>
      </c>
      <c r="AR4" s="92">
        <v>2.4148102312457391</v>
      </c>
      <c r="AS4" s="92">
        <v>0.43866340578507079</v>
      </c>
      <c r="AT4" s="93">
        <v>0</v>
      </c>
      <c r="AU4" s="93">
        <v>0.43866340578507079</v>
      </c>
      <c r="AV4" s="93">
        <v>0</v>
      </c>
      <c r="AW4" s="93">
        <v>0</v>
      </c>
      <c r="AX4" s="92">
        <v>0</v>
      </c>
      <c r="AY4" s="93">
        <v>0</v>
      </c>
      <c r="AZ4" s="93">
        <v>0</v>
      </c>
      <c r="BA4" s="93">
        <v>0</v>
      </c>
      <c r="BB4" s="92">
        <v>0</v>
      </c>
      <c r="BC4" s="93">
        <v>0</v>
      </c>
      <c r="BD4" s="92">
        <v>0</v>
      </c>
      <c r="BE4" s="93">
        <v>0</v>
      </c>
      <c r="BF4" s="93">
        <v>0</v>
      </c>
      <c r="BG4" s="93">
        <v>0</v>
      </c>
      <c r="BH4" s="93">
        <v>0</v>
      </c>
      <c r="BI4" s="93">
        <v>0</v>
      </c>
      <c r="BJ4" s="92">
        <v>0</v>
      </c>
      <c r="BK4" s="93">
        <v>0</v>
      </c>
      <c r="BL4" s="93">
        <v>0</v>
      </c>
      <c r="BM4" s="93">
        <v>0</v>
      </c>
      <c r="BN4" s="93">
        <v>0</v>
      </c>
      <c r="BO4" s="92">
        <v>67.950037377151133</v>
      </c>
      <c r="BP4" s="92">
        <v>3.880725827881089</v>
      </c>
      <c r="BQ4" s="92">
        <v>78.43671555798899</v>
      </c>
      <c r="BR4" s="93">
        <v>78.43671555798899</v>
      </c>
      <c r="BS4" s="93">
        <v>0</v>
      </c>
      <c r="BT4" s="92">
        <v>1.8562576329850948</v>
      </c>
      <c r="BU4" s="93">
        <v>0.86313797035157902</v>
      </c>
      <c r="BV4" s="93">
        <v>0.99311966263351581</v>
      </c>
      <c r="BW4" s="92">
        <v>3.3789073845850139</v>
      </c>
      <c r="BX4" s="93">
        <v>0.53505884773824564</v>
      </c>
      <c r="BY4" s="93">
        <v>0</v>
      </c>
      <c r="BZ4" s="93">
        <v>2.8438485368467683</v>
      </c>
      <c r="CA4" s="92">
        <v>0.90319553830452848</v>
      </c>
      <c r="CB4" s="92">
        <v>0</v>
      </c>
      <c r="CC4" s="94"/>
      <c r="CD4" s="95"/>
      <c r="CE4" s="95"/>
      <c r="CF4" s="95"/>
      <c r="CG4" s="94"/>
      <c r="CH4" s="94"/>
      <c r="CI4" s="94"/>
      <c r="CJ4" s="96"/>
      <c r="CK4" s="280">
        <v>2023384.720523657</v>
      </c>
    </row>
    <row r="5" spans="1:89" s="22" customFormat="1" ht="26.25" customHeight="1" x14ac:dyDescent="0.25">
      <c r="A5" s="302" t="s">
        <v>245</v>
      </c>
      <c r="B5" s="234" t="s">
        <v>324</v>
      </c>
      <c r="C5" s="91">
        <v>3894410.0252543497</v>
      </c>
      <c r="D5" s="92">
        <v>40759.701721789766</v>
      </c>
      <c r="E5" s="93">
        <v>34428.950606622871</v>
      </c>
      <c r="F5" s="93">
        <v>3741.2042648529173</v>
      </c>
      <c r="G5" s="93">
        <v>2589.5468503139768</v>
      </c>
      <c r="H5" s="92">
        <v>9261.0935125843262</v>
      </c>
      <c r="I5" s="92">
        <v>2520529.2220168803</v>
      </c>
      <c r="J5" s="93">
        <v>65218.355650785874</v>
      </c>
      <c r="K5" s="93">
        <v>9194.7268595174992</v>
      </c>
      <c r="L5" s="93">
        <v>3538.2167653182019</v>
      </c>
      <c r="M5" s="93">
        <v>21089.691508775977</v>
      </c>
      <c r="N5" s="93">
        <v>13789.16558378509</v>
      </c>
      <c r="O5" s="93">
        <v>1606023.5219772002</v>
      </c>
      <c r="P5" s="93">
        <v>485655.25130966812</v>
      </c>
      <c r="Q5" s="93">
        <v>7743.3576658619022</v>
      </c>
      <c r="R5" s="93">
        <v>4917.116164159479</v>
      </c>
      <c r="S5" s="93">
        <v>64580.984669581667</v>
      </c>
      <c r="T5" s="93">
        <v>206057.18703076098</v>
      </c>
      <c r="U5" s="93">
        <v>7061.9918822961708</v>
      </c>
      <c r="V5" s="93">
        <v>1916.5044869070828</v>
      </c>
      <c r="W5" s="93">
        <v>3098.2533261359458</v>
      </c>
      <c r="X5" s="93">
        <v>5500.719732378715</v>
      </c>
      <c r="Y5" s="93">
        <v>4633.7256571696207</v>
      </c>
      <c r="Z5" s="93">
        <v>903.29016826418524</v>
      </c>
      <c r="AA5" s="93">
        <v>6239.6542442405689</v>
      </c>
      <c r="AB5" s="93">
        <v>3367.5073340724525</v>
      </c>
      <c r="AC5" s="92">
        <v>809528.521507586</v>
      </c>
      <c r="AD5" s="92">
        <v>14322.482498986406</v>
      </c>
      <c r="AE5" s="93">
        <v>1757.5474824228959</v>
      </c>
      <c r="AF5" s="93">
        <v>12564.935016563513</v>
      </c>
      <c r="AG5" s="92">
        <v>64224.660441556807</v>
      </c>
      <c r="AH5" s="92">
        <v>60653.799295703007</v>
      </c>
      <c r="AI5" s="93">
        <v>7605.5403949882975</v>
      </c>
      <c r="AJ5" s="93">
        <v>23207.358908593058</v>
      </c>
      <c r="AK5" s="93">
        <v>29840.899992121649</v>
      </c>
      <c r="AL5" s="92">
        <v>206567.79559746734</v>
      </c>
      <c r="AM5" s="93">
        <v>66491.736413865612</v>
      </c>
      <c r="AN5" s="93">
        <v>42879.090680949579</v>
      </c>
      <c r="AO5" s="93">
        <v>58624.912492358417</v>
      </c>
      <c r="AP5" s="93">
        <v>35180.989679282422</v>
      </c>
      <c r="AQ5" s="93">
        <v>3391.0663310113268</v>
      </c>
      <c r="AR5" s="92">
        <v>18707.927102332349</v>
      </c>
      <c r="AS5" s="92">
        <v>8948.8514823796377</v>
      </c>
      <c r="AT5" s="93">
        <v>2820.9984917130218</v>
      </c>
      <c r="AU5" s="93">
        <v>1590.5922188182658</v>
      </c>
      <c r="AV5" s="93">
        <v>1698.9197450101292</v>
      </c>
      <c r="AW5" s="93">
        <v>2838.3410268382208</v>
      </c>
      <c r="AX5" s="92">
        <v>7630.1768343352469</v>
      </c>
      <c r="AY5" s="93">
        <v>3332.1880092205506</v>
      </c>
      <c r="AZ5" s="93">
        <v>1467.5164903900827</v>
      </c>
      <c r="BA5" s="93">
        <v>2830.4723347246136</v>
      </c>
      <c r="BB5" s="92">
        <v>3179.5900754776862</v>
      </c>
      <c r="BC5" s="93">
        <v>0</v>
      </c>
      <c r="BD5" s="92">
        <v>26214.377150391749</v>
      </c>
      <c r="BE5" s="93">
        <v>16388.152782913588</v>
      </c>
      <c r="BF5" s="93">
        <v>4696.1171133665712</v>
      </c>
      <c r="BG5" s="93">
        <v>3058.0399177229087</v>
      </c>
      <c r="BH5" s="93">
        <v>1103.3133020310893</v>
      </c>
      <c r="BI5" s="93">
        <v>968.75403435759904</v>
      </c>
      <c r="BJ5" s="92">
        <v>18503.996159509086</v>
      </c>
      <c r="BK5" s="93">
        <v>4762.1332510730017</v>
      </c>
      <c r="BL5" s="93">
        <v>6197.5143604091227</v>
      </c>
      <c r="BM5" s="93">
        <v>817.97161584170453</v>
      </c>
      <c r="BN5" s="93">
        <v>6726.3769321852542</v>
      </c>
      <c r="BO5" s="92">
        <v>29659.22944531959</v>
      </c>
      <c r="BP5" s="92">
        <v>15026.976751682021</v>
      </c>
      <c r="BQ5" s="92">
        <v>24008.799157332185</v>
      </c>
      <c r="BR5" s="93">
        <v>15777.487658051985</v>
      </c>
      <c r="BS5" s="93">
        <v>8231.311499280202</v>
      </c>
      <c r="BT5" s="92">
        <v>6962.1999759257114</v>
      </c>
      <c r="BU5" s="93">
        <v>3564.8880741997391</v>
      </c>
      <c r="BV5" s="93">
        <v>3397.3119017259728</v>
      </c>
      <c r="BW5" s="92">
        <v>8713.3807455521692</v>
      </c>
      <c r="BX5" s="93">
        <v>2051.0376065806277</v>
      </c>
      <c r="BY5" s="93">
        <v>1887.9212607725676</v>
      </c>
      <c r="BZ5" s="93">
        <v>4774.4218781989739</v>
      </c>
      <c r="CA5" s="92">
        <v>1007.243781559099</v>
      </c>
      <c r="CB5" s="92">
        <v>0</v>
      </c>
      <c r="CC5" s="94"/>
      <c r="CD5" s="95"/>
      <c r="CE5" s="95"/>
      <c r="CF5" s="95"/>
      <c r="CG5" s="94"/>
      <c r="CH5" s="94"/>
      <c r="CI5" s="94"/>
      <c r="CJ5" s="96"/>
      <c r="CK5" s="280">
        <v>3894410.0252543497</v>
      </c>
    </row>
    <row r="6" spans="1:89" s="22" customFormat="1" ht="26.25" customHeight="1" x14ac:dyDescent="0.25">
      <c r="A6" s="302" t="s">
        <v>246</v>
      </c>
      <c r="B6" s="234" t="s">
        <v>325</v>
      </c>
      <c r="C6" s="94"/>
      <c r="D6" s="96"/>
      <c r="E6" s="95"/>
      <c r="F6" s="95"/>
      <c r="G6" s="95"/>
      <c r="H6" s="96"/>
      <c r="I6" s="96"/>
      <c r="J6" s="95"/>
      <c r="K6" s="95"/>
      <c r="L6" s="95"/>
      <c r="M6" s="95"/>
      <c r="N6" s="95"/>
      <c r="O6" s="95"/>
      <c r="P6" s="95"/>
      <c r="Q6" s="95"/>
      <c r="R6" s="95"/>
      <c r="S6" s="95"/>
      <c r="T6" s="95"/>
      <c r="U6" s="95"/>
      <c r="V6" s="95"/>
      <c r="W6" s="95"/>
      <c r="X6" s="95"/>
      <c r="Y6" s="95"/>
      <c r="Z6" s="95"/>
      <c r="AA6" s="95"/>
      <c r="AB6" s="95"/>
      <c r="AC6" s="96"/>
      <c r="AD6" s="96"/>
      <c r="AE6" s="95"/>
      <c r="AF6" s="95"/>
      <c r="AG6" s="96"/>
      <c r="AH6" s="96"/>
      <c r="AI6" s="95"/>
      <c r="AJ6" s="95"/>
      <c r="AK6" s="95"/>
      <c r="AL6" s="96"/>
      <c r="AM6" s="95"/>
      <c r="AN6" s="95"/>
      <c r="AO6" s="95"/>
      <c r="AP6" s="95"/>
      <c r="AQ6" s="95"/>
      <c r="AR6" s="96"/>
      <c r="AS6" s="96"/>
      <c r="AT6" s="95"/>
      <c r="AU6" s="95"/>
      <c r="AV6" s="95"/>
      <c r="AW6" s="95"/>
      <c r="AX6" s="96"/>
      <c r="AY6" s="95"/>
      <c r="AZ6" s="95"/>
      <c r="BA6" s="95"/>
      <c r="BB6" s="96"/>
      <c r="BC6" s="95"/>
      <c r="BD6" s="96"/>
      <c r="BE6" s="95"/>
      <c r="BF6" s="95"/>
      <c r="BG6" s="95"/>
      <c r="BH6" s="95"/>
      <c r="BI6" s="95"/>
      <c r="BJ6" s="96"/>
      <c r="BK6" s="95"/>
      <c r="BL6" s="95"/>
      <c r="BM6" s="95"/>
      <c r="BN6" s="95"/>
      <c r="BO6" s="96"/>
      <c r="BP6" s="96"/>
      <c r="BQ6" s="96"/>
      <c r="BR6" s="95"/>
      <c r="BS6" s="95"/>
      <c r="BT6" s="96"/>
      <c r="BU6" s="95"/>
      <c r="BV6" s="95"/>
      <c r="BW6" s="96"/>
      <c r="BX6" s="95"/>
      <c r="BY6" s="95"/>
      <c r="BZ6" s="95"/>
      <c r="CA6" s="96"/>
      <c r="CB6" s="96"/>
      <c r="CC6" s="91">
        <v>540874.43857769447</v>
      </c>
      <c r="CD6" s="97">
        <v>298662.57087355381</v>
      </c>
      <c r="CE6" s="97">
        <v>123969.47110886745</v>
      </c>
      <c r="CF6" s="97">
        <v>118242.3965952733</v>
      </c>
      <c r="CG6" s="94"/>
      <c r="CH6" s="94"/>
      <c r="CI6" s="94"/>
      <c r="CJ6" s="96"/>
      <c r="CK6" s="280">
        <v>540874.43857769447</v>
      </c>
    </row>
    <row r="7" spans="1:89" s="22" customFormat="1" ht="26.25" customHeight="1" x14ac:dyDescent="0.25">
      <c r="A7" s="302" t="s">
        <v>247</v>
      </c>
      <c r="B7" s="234" t="s">
        <v>278</v>
      </c>
      <c r="C7" s="91">
        <v>48967.47836695076</v>
      </c>
      <c r="D7" s="92">
        <v>0</v>
      </c>
      <c r="E7" s="93">
        <v>0</v>
      </c>
      <c r="F7" s="93">
        <v>0</v>
      </c>
      <c r="G7" s="93">
        <v>0</v>
      </c>
      <c r="H7" s="92">
        <v>1027.4838078949469</v>
      </c>
      <c r="I7" s="92">
        <v>9596.5698859936638</v>
      </c>
      <c r="J7" s="93">
        <v>371.02799999999996</v>
      </c>
      <c r="K7" s="93">
        <v>0</v>
      </c>
      <c r="L7" s="93">
        <v>42.789119187585449</v>
      </c>
      <c r="M7" s="93">
        <v>578.58392648059908</v>
      </c>
      <c r="N7" s="93">
        <v>765.38607351940107</v>
      </c>
      <c r="O7" s="93">
        <v>1414.51755</v>
      </c>
      <c r="P7" s="93">
        <v>434.71672598432031</v>
      </c>
      <c r="Q7" s="93">
        <v>0.3124767936798899</v>
      </c>
      <c r="R7" s="93">
        <v>87.935324307527992</v>
      </c>
      <c r="S7" s="93">
        <v>5739.7795870892269</v>
      </c>
      <c r="T7" s="93">
        <v>72.894999999999996</v>
      </c>
      <c r="U7" s="93">
        <v>0.35389621799790527</v>
      </c>
      <c r="V7" s="93">
        <v>0.11806725338624287</v>
      </c>
      <c r="W7" s="93">
        <v>0.17410034476323313</v>
      </c>
      <c r="X7" s="93">
        <v>0.31864648628152176</v>
      </c>
      <c r="Y7" s="93">
        <v>0.30649809938217648</v>
      </c>
      <c r="Z7" s="93">
        <v>2.827294247070495E-2</v>
      </c>
      <c r="AA7" s="93">
        <v>87.207602631324534</v>
      </c>
      <c r="AB7" s="93">
        <v>0.11901865571821571</v>
      </c>
      <c r="AC7" s="92">
        <v>20133.2783265129</v>
      </c>
      <c r="AD7" s="92">
        <v>17433.850392675689</v>
      </c>
      <c r="AE7" s="93">
        <v>0</v>
      </c>
      <c r="AF7" s="93">
        <v>17433.850392675689</v>
      </c>
      <c r="AG7" s="92">
        <v>776.29595387356187</v>
      </c>
      <c r="AH7" s="92">
        <v>0</v>
      </c>
      <c r="AI7" s="93">
        <v>0</v>
      </c>
      <c r="AJ7" s="93">
        <v>0</v>
      </c>
      <c r="AK7" s="93">
        <v>0</v>
      </c>
      <c r="AL7" s="92">
        <v>0</v>
      </c>
      <c r="AM7" s="93">
        <v>0</v>
      </c>
      <c r="AN7" s="93">
        <v>0</v>
      </c>
      <c r="AO7" s="93">
        <v>0</v>
      </c>
      <c r="AP7" s="93">
        <v>0</v>
      </c>
      <c r="AQ7" s="93">
        <v>0</v>
      </c>
      <c r="AR7" s="92">
        <v>0</v>
      </c>
      <c r="AS7" s="92">
        <v>0</v>
      </c>
      <c r="AT7" s="93">
        <v>0</v>
      </c>
      <c r="AU7" s="93">
        <v>0</v>
      </c>
      <c r="AV7" s="93">
        <v>0</v>
      </c>
      <c r="AW7" s="93">
        <v>0</v>
      </c>
      <c r="AX7" s="92">
        <v>0</v>
      </c>
      <c r="AY7" s="93">
        <v>0</v>
      </c>
      <c r="AZ7" s="93">
        <v>0</v>
      </c>
      <c r="BA7" s="93">
        <v>0</v>
      </c>
      <c r="BB7" s="92">
        <v>0</v>
      </c>
      <c r="BC7" s="93">
        <v>0</v>
      </c>
      <c r="BD7" s="92">
        <v>0</v>
      </c>
      <c r="BE7" s="93">
        <v>0</v>
      </c>
      <c r="BF7" s="93">
        <v>0</v>
      </c>
      <c r="BG7" s="93">
        <v>0</v>
      </c>
      <c r="BH7" s="93">
        <v>0</v>
      </c>
      <c r="BI7" s="93">
        <v>0</v>
      </c>
      <c r="BJ7" s="92">
        <v>0</v>
      </c>
      <c r="BK7" s="93">
        <v>0</v>
      </c>
      <c r="BL7" s="93">
        <v>0</v>
      </c>
      <c r="BM7" s="93">
        <v>0</v>
      </c>
      <c r="BN7" s="93">
        <v>0</v>
      </c>
      <c r="BO7" s="92">
        <v>0</v>
      </c>
      <c r="BP7" s="92">
        <v>0</v>
      </c>
      <c r="BQ7" s="92">
        <v>0</v>
      </c>
      <c r="BR7" s="93">
        <v>0</v>
      </c>
      <c r="BS7" s="93">
        <v>0</v>
      </c>
      <c r="BT7" s="92">
        <v>0</v>
      </c>
      <c r="BU7" s="93">
        <v>0</v>
      </c>
      <c r="BV7" s="93">
        <v>0</v>
      </c>
      <c r="BW7" s="92">
        <v>0</v>
      </c>
      <c r="BX7" s="93">
        <v>0</v>
      </c>
      <c r="BY7" s="93">
        <v>0</v>
      </c>
      <c r="BZ7" s="93">
        <v>0</v>
      </c>
      <c r="CA7" s="92">
        <v>0</v>
      </c>
      <c r="CB7" s="92">
        <v>0</v>
      </c>
      <c r="CC7" s="92">
        <v>0</v>
      </c>
      <c r="CD7" s="93">
        <v>0</v>
      </c>
      <c r="CE7" s="93">
        <v>0</v>
      </c>
      <c r="CF7" s="93">
        <v>0</v>
      </c>
      <c r="CG7" s="94"/>
      <c r="CH7" s="94"/>
      <c r="CI7" s="94"/>
      <c r="CJ7" s="96"/>
      <c r="CK7" s="280">
        <v>48967.47836695076</v>
      </c>
    </row>
    <row r="8" spans="1:89" s="22" customFormat="1" ht="26.25" customHeight="1" x14ac:dyDescent="0.25">
      <c r="A8" s="302" t="s">
        <v>248</v>
      </c>
      <c r="B8" s="234" t="s">
        <v>279</v>
      </c>
      <c r="C8" s="91">
        <v>1994293.4869950751</v>
      </c>
      <c r="D8" s="98">
        <v>35380.918515408754</v>
      </c>
      <c r="E8" s="97">
        <v>29050.167400241862</v>
      </c>
      <c r="F8" s="97">
        <v>3741.2042648529168</v>
      </c>
      <c r="G8" s="97">
        <v>2589.5468503139768</v>
      </c>
      <c r="H8" s="98">
        <v>10288.577320479273</v>
      </c>
      <c r="I8" s="98">
        <v>945225.80858779361</v>
      </c>
      <c r="J8" s="97">
        <v>62049.470152013819</v>
      </c>
      <c r="K8" s="97">
        <v>9174.1769226939869</v>
      </c>
      <c r="L8" s="97">
        <v>2652.914794134922</v>
      </c>
      <c r="M8" s="97">
        <v>19835.726040630394</v>
      </c>
      <c r="N8" s="97">
        <v>12752.204020891588</v>
      </c>
      <c r="O8" s="97">
        <v>106417.05094984616</v>
      </c>
      <c r="P8" s="97">
        <v>480444.34083047445</v>
      </c>
      <c r="Q8" s="97">
        <v>7710.8975168340457</v>
      </c>
      <c r="R8" s="97">
        <v>4023.7014071573822</v>
      </c>
      <c r="S8" s="97">
        <v>70265.191972557805</v>
      </c>
      <c r="T8" s="97">
        <v>137902.33964611168</v>
      </c>
      <c r="U8" s="97">
        <v>7062.3457785141691</v>
      </c>
      <c r="V8" s="97">
        <v>1916.622554160469</v>
      </c>
      <c r="W8" s="97">
        <v>3098.4274264807091</v>
      </c>
      <c r="X8" s="97">
        <v>5501.038378864996</v>
      </c>
      <c r="Y8" s="97">
        <v>4634.0321552690029</v>
      </c>
      <c r="Z8" s="97">
        <v>903.31844120665596</v>
      </c>
      <c r="AA8" s="97">
        <v>5514.3832472233371</v>
      </c>
      <c r="AB8" s="97">
        <v>3367.6263527281708</v>
      </c>
      <c r="AC8" s="98">
        <v>480633.15442070016</v>
      </c>
      <c r="AD8" s="98">
        <v>22187.076165506951</v>
      </c>
      <c r="AE8" s="97">
        <v>1757.2069562084716</v>
      </c>
      <c r="AF8" s="97">
        <v>20429.869209298478</v>
      </c>
      <c r="AG8" s="98">
        <v>64969.749343396332</v>
      </c>
      <c r="AH8" s="98">
        <v>60636.917695482196</v>
      </c>
      <c r="AI8" s="97">
        <v>7605.5403949882975</v>
      </c>
      <c r="AJ8" s="97">
        <v>23190.477308372254</v>
      </c>
      <c r="AK8" s="97">
        <v>29840.899992121649</v>
      </c>
      <c r="AL8" s="98">
        <v>206567.79559746737</v>
      </c>
      <c r="AM8" s="97">
        <v>66491.736413865612</v>
      </c>
      <c r="AN8" s="97">
        <v>42879.090680949579</v>
      </c>
      <c r="AO8" s="97">
        <v>58624.912492358417</v>
      </c>
      <c r="AP8" s="97">
        <v>35180.989679282422</v>
      </c>
      <c r="AQ8" s="97">
        <v>3391.0663310113268</v>
      </c>
      <c r="AR8" s="98">
        <v>18705.512292101103</v>
      </c>
      <c r="AS8" s="98">
        <v>8948.4128189738531</v>
      </c>
      <c r="AT8" s="97">
        <v>2820.9984917130218</v>
      </c>
      <c r="AU8" s="97">
        <v>1590.1535554124807</v>
      </c>
      <c r="AV8" s="97">
        <v>1698.9197450101292</v>
      </c>
      <c r="AW8" s="97">
        <v>2838.3410268382208</v>
      </c>
      <c r="AX8" s="98">
        <v>7630.1768343352469</v>
      </c>
      <c r="AY8" s="97">
        <v>3332.1880092205506</v>
      </c>
      <c r="AZ8" s="97">
        <v>1467.5164903900827</v>
      </c>
      <c r="BA8" s="97">
        <v>2830.4723347246136</v>
      </c>
      <c r="BB8" s="98">
        <v>3179.5900754776862</v>
      </c>
      <c r="BC8" s="97">
        <v>0</v>
      </c>
      <c r="BD8" s="98">
        <v>26214.377150391756</v>
      </c>
      <c r="BE8" s="97">
        <v>16388.152782913588</v>
      </c>
      <c r="BF8" s="97">
        <v>4696.1171133665712</v>
      </c>
      <c r="BG8" s="97">
        <v>3058.0399177229087</v>
      </c>
      <c r="BH8" s="97">
        <v>1103.3133020310893</v>
      </c>
      <c r="BI8" s="97">
        <v>968.75403435759904</v>
      </c>
      <c r="BJ8" s="98">
        <v>18503.996159509086</v>
      </c>
      <c r="BK8" s="97">
        <v>4762.1332510730017</v>
      </c>
      <c r="BL8" s="97">
        <v>6197.5143604091227</v>
      </c>
      <c r="BM8" s="97">
        <v>817.97161584170453</v>
      </c>
      <c r="BN8" s="97">
        <v>6726.3769321852542</v>
      </c>
      <c r="BO8" s="98">
        <v>29591.279407942435</v>
      </c>
      <c r="BP8" s="98">
        <v>15023.096025854138</v>
      </c>
      <c r="BQ8" s="98">
        <v>23930.362441774196</v>
      </c>
      <c r="BR8" s="97">
        <v>15699.050942493996</v>
      </c>
      <c r="BS8" s="97">
        <v>8231.311499280202</v>
      </c>
      <c r="BT8" s="98">
        <v>6960.3437182927282</v>
      </c>
      <c r="BU8" s="97">
        <v>3564.024936229388</v>
      </c>
      <c r="BV8" s="97">
        <v>3396.3187820633398</v>
      </c>
      <c r="BW8" s="98">
        <v>8710.0018381675854</v>
      </c>
      <c r="BX8" s="97">
        <v>2050.5025477328895</v>
      </c>
      <c r="BY8" s="97">
        <v>1887.9212607725676</v>
      </c>
      <c r="BZ8" s="97">
        <v>4771.5780296621278</v>
      </c>
      <c r="CA8" s="98">
        <v>1006.3405860207944</v>
      </c>
      <c r="CB8" s="98">
        <v>0</v>
      </c>
      <c r="CC8" s="91">
        <v>540874.43857769459</v>
      </c>
      <c r="CD8" s="97">
        <v>298662.57087355381</v>
      </c>
      <c r="CE8" s="97">
        <v>123969.47110886745</v>
      </c>
      <c r="CF8" s="97">
        <v>118242.3965952733</v>
      </c>
      <c r="CG8" s="94"/>
      <c r="CH8" s="98">
        <v>0</v>
      </c>
      <c r="CI8" s="94"/>
      <c r="CJ8" s="96"/>
      <c r="CK8" s="280">
        <v>2535167.9255727697</v>
      </c>
    </row>
    <row r="9" spans="1:89" s="22" customFormat="1" ht="26.25" customHeight="1" x14ac:dyDescent="0.25">
      <c r="A9" s="302" t="s">
        <v>336</v>
      </c>
      <c r="B9" s="234" t="s">
        <v>335</v>
      </c>
      <c r="C9" s="91">
        <v>1700747.0910262908</v>
      </c>
      <c r="D9" s="98">
        <v>35290.453231097272</v>
      </c>
      <c r="E9" s="97">
        <v>29050.167400241862</v>
      </c>
      <c r="F9" s="97">
        <v>3741.2042648529168</v>
      </c>
      <c r="G9" s="97">
        <v>2499.0815660024937</v>
      </c>
      <c r="H9" s="98">
        <v>10288.577320479273</v>
      </c>
      <c r="I9" s="98">
        <v>655887.95717811724</v>
      </c>
      <c r="J9" s="97">
        <v>55921.298804131409</v>
      </c>
      <c r="K9" s="97">
        <v>9103.2821951767983</v>
      </c>
      <c r="L9" s="97">
        <v>2652.6143208595163</v>
      </c>
      <c r="M9" s="97">
        <v>17606.75475909001</v>
      </c>
      <c r="N9" s="97">
        <v>10860.955660796715</v>
      </c>
      <c r="O9" s="97">
        <v>106417.0502163882</v>
      </c>
      <c r="P9" s="97">
        <v>212965.45826250268</v>
      </c>
      <c r="Q9" s="97">
        <v>7710.8975168340457</v>
      </c>
      <c r="R9" s="97">
        <v>4023.384247713509</v>
      </c>
      <c r="S9" s="97">
        <v>66386.207904967538</v>
      </c>
      <c r="T9" s="97">
        <v>131533.86977640609</v>
      </c>
      <c r="U9" s="97">
        <v>7060.7630217056494</v>
      </c>
      <c r="V9" s="97">
        <v>1916.5889141740092</v>
      </c>
      <c r="W9" s="97">
        <v>3098.3565193633722</v>
      </c>
      <c r="X9" s="97">
        <v>5499.7746286264146</v>
      </c>
      <c r="Y9" s="97">
        <v>4632.8418471061032</v>
      </c>
      <c r="Z9" s="97">
        <v>901.13911923908165</v>
      </c>
      <c r="AA9" s="97">
        <v>4230.703079080522</v>
      </c>
      <c r="AB9" s="97">
        <v>3366.0163839556476</v>
      </c>
      <c r="AC9" s="98">
        <v>480632.64737295837</v>
      </c>
      <c r="AD9" s="98">
        <v>22187.076165506951</v>
      </c>
      <c r="AE9" s="97">
        <v>1757.2069562084716</v>
      </c>
      <c r="AF9" s="97">
        <v>20429.869209298478</v>
      </c>
      <c r="AG9" s="98">
        <v>61560.174586705747</v>
      </c>
      <c r="AH9" s="98">
        <v>60190.989306170028</v>
      </c>
      <c r="AI9" s="97">
        <v>7229.5634430671907</v>
      </c>
      <c r="AJ9" s="97">
        <v>23120.525870981193</v>
      </c>
      <c r="AK9" s="97">
        <v>29840.899992121649</v>
      </c>
      <c r="AL9" s="98">
        <v>206567.79559746737</v>
      </c>
      <c r="AM9" s="97">
        <v>66491.736413865612</v>
      </c>
      <c r="AN9" s="97">
        <v>42879.090680949579</v>
      </c>
      <c r="AO9" s="97">
        <v>58624.912492358417</v>
      </c>
      <c r="AP9" s="97">
        <v>35180.989679282422</v>
      </c>
      <c r="AQ9" s="97">
        <v>3391.0663310113268</v>
      </c>
      <c r="AR9" s="98">
        <v>18705.512292101103</v>
      </c>
      <c r="AS9" s="98">
        <v>8837.8172775862113</v>
      </c>
      <c r="AT9" s="97">
        <v>2819.7728619089289</v>
      </c>
      <c r="AU9" s="97">
        <v>1590.1535554124807</v>
      </c>
      <c r="AV9" s="97">
        <v>1698.9197450101292</v>
      </c>
      <c r="AW9" s="97">
        <v>2728.9711152546715</v>
      </c>
      <c r="AX9" s="98">
        <v>7630.1768343352469</v>
      </c>
      <c r="AY9" s="97">
        <v>3332.1880092205506</v>
      </c>
      <c r="AZ9" s="97">
        <v>1467.5164903900827</v>
      </c>
      <c r="BA9" s="97">
        <v>2830.4723347246136</v>
      </c>
      <c r="BB9" s="98">
        <v>3138.4837199867738</v>
      </c>
      <c r="BC9" s="97">
        <v>0</v>
      </c>
      <c r="BD9" s="98">
        <v>26148.313553552951</v>
      </c>
      <c r="BE9" s="97">
        <v>16339.326486872398</v>
      </c>
      <c r="BF9" s="97">
        <v>4694.3754019185662</v>
      </c>
      <c r="BG9" s="97">
        <v>3042.544328373298</v>
      </c>
      <c r="BH9" s="97">
        <v>1103.3133020310893</v>
      </c>
      <c r="BI9" s="97">
        <v>968.75403435759904</v>
      </c>
      <c r="BJ9" s="98">
        <v>18459.692572174532</v>
      </c>
      <c r="BK9" s="97">
        <v>4754.0878786326466</v>
      </c>
      <c r="BL9" s="97">
        <v>6197.5143604091227</v>
      </c>
      <c r="BM9" s="97">
        <v>817.97161584170453</v>
      </c>
      <c r="BN9" s="97">
        <v>6690.1187172910568</v>
      </c>
      <c r="BO9" s="98">
        <v>29591.279407942435</v>
      </c>
      <c r="BP9" s="98">
        <v>15023.096025854138</v>
      </c>
      <c r="BQ9" s="98">
        <v>23930.362441774196</v>
      </c>
      <c r="BR9" s="97">
        <v>15699.050942493996</v>
      </c>
      <c r="BS9" s="97">
        <v>8231.311499280202</v>
      </c>
      <c r="BT9" s="98">
        <v>6960.3437182927282</v>
      </c>
      <c r="BU9" s="97">
        <v>3564.024936229388</v>
      </c>
      <c r="BV9" s="97">
        <v>3396.3187820633398</v>
      </c>
      <c r="BW9" s="98">
        <v>8710.0018381675854</v>
      </c>
      <c r="BX9" s="97">
        <v>2050.5025477328895</v>
      </c>
      <c r="BY9" s="97">
        <v>1887.9212607725676</v>
      </c>
      <c r="BZ9" s="97">
        <v>4771.5780296621278</v>
      </c>
      <c r="CA9" s="98">
        <v>1006.3405860207944</v>
      </c>
      <c r="CB9" s="98">
        <v>0</v>
      </c>
      <c r="CC9" s="91">
        <v>540874.43857769459</v>
      </c>
      <c r="CD9" s="97">
        <v>298662.57087355381</v>
      </c>
      <c r="CE9" s="97">
        <v>123969.47110886745</v>
      </c>
      <c r="CF9" s="97">
        <v>118242.3965952733</v>
      </c>
      <c r="CG9" s="94"/>
      <c r="CH9" s="98">
        <v>0</v>
      </c>
      <c r="CI9" s="94"/>
      <c r="CJ9" s="96"/>
      <c r="CK9" s="280">
        <v>2241621.5296039851</v>
      </c>
    </row>
    <row r="10" spans="1:89" s="22" customFormat="1" ht="26.25" customHeight="1" x14ac:dyDescent="0.25">
      <c r="A10" s="302" t="s">
        <v>337</v>
      </c>
      <c r="B10" s="234" t="s">
        <v>333</v>
      </c>
      <c r="C10" s="91">
        <v>293546.39596878435</v>
      </c>
      <c r="D10" s="98">
        <v>90.465284311483273</v>
      </c>
      <c r="E10" s="97">
        <v>0</v>
      </c>
      <c r="F10" s="97">
        <v>0</v>
      </c>
      <c r="G10" s="97">
        <v>90.465284311483273</v>
      </c>
      <c r="H10" s="98">
        <v>0</v>
      </c>
      <c r="I10" s="98">
        <v>289337.85140967637</v>
      </c>
      <c r="J10" s="97">
        <v>6128.1713478824113</v>
      </c>
      <c r="K10" s="97">
        <v>70.894727517187945</v>
      </c>
      <c r="L10" s="97">
        <v>0.30047327540563618</v>
      </c>
      <c r="M10" s="97">
        <v>2228.9712815403846</v>
      </c>
      <c r="N10" s="97">
        <v>1891.2483600948719</v>
      </c>
      <c r="O10" s="97">
        <v>7.3345795461099146E-4</v>
      </c>
      <c r="P10" s="97">
        <v>267478.88256797177</v>
      </c>
      <c r="Q10" s="97">
        <v>0</v>
      </c>
      <c r="R10" s="97">
        <v>0.31715944387303624</v>
      </c>
      <c r="S10" s="97">
        <v>3878.9840675902715</v>
      </c>
      <c r="T10" s="97">
        <v>6368.4698697055865</v>
      </c>
      <c r="U10" s="97">
        <v>1.5827568085200543</v>
      </c>
      <c r="V10" s="97">
        <v>3.3639986459705153E-2</v>
      </c>
      <c r="W10" s="97">
        <v>7.0907117336841505E-2</v>
      </c>
      <c r="X10" s="97">
        <v>1.2637502385813471</v>
      </c>
      <c r="Y10" s="97">
        <v>1.1903081628994057</v>
      </c>
      <c r="Z10" s="97">
        <v>2.1793219675743156</v>
      </c>
      <c r="AA10" s="97">
        <v>1283.6801681428149</v>
      </c>
      <c r="AB10" s="97">
        <v>1.6099687725231</v>
      </c>
      <c r="AC10" s="98">
        <v>0.50704774177084577</v>
      </c>
      <c r="AD10" s="98">
        <v>0</v>
      </c>
      <c r="AE10" s="97">
        <v>0</v>
      </c>
      <c r="AF10" s="97">
        <v>0</v>
      </c>
      <c r="AG10" s="98">
        <v>3409.574756690582</v>
      </c>
      <c r="AH10" s="98">
        <v>445.92838931216875</v>
      </c>
      <c r="AI10" s="97">
        <v>375.97695192110638</v>
      </c>
      <c r="AJ10" s="97">
        <v>69.951437391062385</v>
      </c>
      <c r="AK10" s="97">
        <v>0</v>
      </c>
      <c r="AL10" s="98">
        <v>0</v>
      </c>
      <c r="AM10" s="97">
        <v>0</v>
      </c>
      <c r="AN10" s="97">
        <v>0</v>
      </c>
      <c r="AO10" s="97">
        <v>0</v>
      </c>
      <c r="AP10" s="97">
        <v>0</v>
      </c>
      <c r="AQ10" s="97">
        <v>0</v>
      </c>
      <c r="AR10" s="98">
        <v>0</v>
      </c>
      <c r="AS10" s="98">
        <v>110.59554138764202</v>
      </c>
      <c r="AT10" s="97">
        <v>1.2256298040928848</v>
      </c>
      <c r="AU10" s="97">
        <v>0</v>
      </c>
      <c r="AV10" s="97">
        <v>0</v>
      </c>
      <c r="AW10" s="97">
        <v>109.36991158354913</v>
      </c>
      <c r="AX10" s="98">
        <v>0</v>
      </c>
      <c r="AY10" s="97">
        <v>0</v>
      </c>
      <c r="AZ10" s="97">
        <v>0</v>
      </c>
      <c r="BA10" s="97">
        <v>0</v>
      </c>
      <c r="BB10" s="98">
        <v>41.106355490912343</v>
      </c>
      <c r="BC10" s="97">
        <v>0</v>
      </c>
      <c r="BD10" s="98">
        <v>66.063596838805054</v>
      </c>
      <c r="BE10" s="97">
        <v>48.826296041189522</v>
      </c>
      <c r="BF10" s="97">
        <v>1.7417114480046711</v>
      </c>
      <c r="BG10" s="97">
        <v>15.49558934961086</v>
      </c>
      <c r="BH10" s="97">
        <v>0</v>
      </c>
      <c r="BI10" s="97">
        <v>0</v>
      </c>
      <c r="BJ10" s="98">
        <v>44.303587334552788</v>
      </c>
      <c r="BK10" s="97">
        <v>8.0453724403549618</v>
      </c>
      <c r="BL10" s="97">
        <v>0</v>
      </c>
      <c r="BM10" s="97">
        <v>0</v>
      </c>
      <c r="BN10" s="97">
        <v>36.258214894197828</v>
      </c>
      <c r="BO10" s="98">
        <v>0</v>
      </c>
      <c r="BP10" s="98">
        <v>0</v>
      </c>
      <c r="BQ10" s="98">
        <v>0</v>
      </c>
      <c r="BR10" s="97">
        <v>0</v>
      </c>
      <c r="BS10" s="97">
        <v>0</v>
      </c>
      <c r="BT10" s="98">
        <v>0</v>
      </c>
      <c r="BU10" s="97">
        <v>0</v>
      </c>
      <c r="BV10" s="97">
        <v>0</v>
      </c>
      <c r="BW10" s="98">
        <v>0</v>
      </c>
      <c r="BX10" s="97">
        <v>0</v>
      </c>
      <c r="BY10" s="97">
        <v>0</v>
      </c>
      <c r="BZ10" s="97">
        <v>0</v>
      </c>
      <c r="CA10" s="98">
        <v>0</v>
      </c>
      <c r="CB10" s="98">
        <v>0</v>
      </c>
      <c r="CC10" s="91">
        <v>0</v>
      </c>
      <c r="CD10" s="97">
        <v>0</v>
      </c>
      <c r="CE10" s="97">
        <v>0</v>
      </c>
      <c r="CF10" s="97">
        <v>0</v>
      </c>
      <c r="CG10" s="94"/>
      <c r="CH10" s="98">
        <v>0</v>
      </c>
      <c r="CI10" s="94"/>
      <c r="CJ10" s="96"/>
      <c r="CK10" s="280">
        <v>293546.39596878435</v>
      </c>
    </row>
    <row r="11" spans="1:89" s="22" customFormat="1" ht="26.25" customHeight="1" x14ac:dyDescent="0.25">
      <c r="A11" s="303" t="s">
        <v>249</v>
      </c>
      <c r="B11" s="246" t="s">
        <v>293</v>
      </c>
      <c r="C11" s="99">
        <v>4017678.2075187322</v>
      </c>
      <c r="D11" s="100">
        <v>97651.74468523945</v>
      </c>
      <c r="E11" s="101">
        <v>41617.660654379681</v>
      </c>
      <c r="F11" s="101">
        <v>53444.537180545783</v>
      </c>
      <c r="G11" s="101">
        <v>2589.5468503139768</v>
      </c>
      <c r="H11" s="100">
        <v>10288.577320479273</v>
      </c>
      <c r="I11" s="100">
        <v>2543136.2884514662</v>
      </c>
      <c r="J11" s="101">
        <v>65589.383650785865</v>
      </c>
      <c r="K11" s="101">
        <v>9194.7268595174992</v>
      </c>
      <c r="L11" s="101">
        <v>3581.0058845057874</v>
      </c>
      <c r="M11" s="101">
        <v>21668.275435256575</v>
      </c>
      <c r="N11" s="101">
        <v>14554.55165730449</v>
      </c>
      <c r="O11" s="101">
        <v>1607438.0395272006</v>
      </c>
      <c r="P11" s="101">
        <v>499100.46458424523</v>
      </c>
      <c r="Q11" s="101">
        <v>7743.6701426555819</v>
      </c>
      <c r="R11" s="101">
        <v>5005.0514884670074</v>
      </c>
      <c r="S11" s="101">
        <v>70320.764256670882</v>
      </c>
      <c r="T11" s="101">
        <v>206130.08203076103</v>
      </c>
      <c r="U11" s="101">
        <v>7062.3457785141691</v>
      </c>
      <c r="V11" s="101">
        <v>1916.622554160469</v>
      </c>
      <c r="W11" s="101">
        <v>3098.4274264807091</v>
      </c>
      <c r="X11" s="101">
        <v>5501.038378864996</v>
      </c>
      <c r="Y11" s="101">
        <v>4634.0321552690029</v>
      </c>
      <c r="Z11" s="101">
        <v>903.31844120665596</v>
      </c>
      <c r="AA11" s="101">
        <v>6326.8618468718932</v>
      </c>
      <c r="AB11" s="101">
        <v>3367.6263527281708</v>
      </c>
      <c r="AC11" s="100">
        <v>834059.96421948774</v>
      </c>
      <c r="AD11" s="100">
        <v>31756.332891662103</v>
      </c>
      <c r="AE11" s="101">
        <v>1757.5474824228959</v>
      </c>
      <c r="AF11" s="101">
        <v>29998.785409239208</v>
      </c>
      <c r="AG11" s="100">
        <v>65000.956395430374</v>
      </c>
      <c r="AH11" s="100">
        <v>60653.799295703</v>
      </c>
      <c r="AI11" s="101">
        <v>7605.5403949882975</v>
      </c>
      <c r="AJ11" s="101">
        <v>23207.358908593054</v>
      </c>
      <c r="AK11" s="101">
        <v>29840.899992121649</v>
      </c>
      <c r="AL11" s="100">
        <v>206567.79559746737</v>
      </c>
      <c r="AM11" s="101">
        <v>66491.736413865612</v>
      </c>
      <c r="AN11" s="101">
        <v>42879.090680949579</v>
      </c>
      <c r="AO11" s="101">
        <v>58624.912492358417</v>
      </c>
      <c r="AP11" s="101">
        <v>35180.989679282422</v>
      </c>
      <c r="AQ11" s="101">
        <v>3391.0663310113268</v>
      </c>
      <c r="AR11" s="100">
        <v>18707.927102332349</v>
      </c>
      <c r="AS11" s="100">
        <v>8948.8514823796377</v>
      </c>
      <c r="AT11" s="101">
        <v>2820.9984917130218</v>
      </c>
      <c r="AU11" s="101">
        <v>1590.5922188182658</v>
      </c>
      <c r="AV11" s="101">
        <v>1698.9197450101292</v>
      </c>
      <c r="AW11" s="101">
        <v>2838.3410268382208</v>
      </c>
      <c r="AX11" s="100">
        <v>7630.1768343352469</v>
      </c>
      <c r="AY11" s="101">
        <v>3332.1880092205506</v>
      </c>
      <c r="AZ11" s="101">
        <v>1467.5164903900827</v>
      </c>
      <c r="BA11" s="101">
        <v>2830.4723347246136</v>
      </c>
      <c r="BB11" s="100">
        <v>3179.5900754776862</v>
      </c>
      <c r="BC11" s="101">
        <v>0</v>
      </c>
      <c r="BD11" s="100">
        <v>26214.377150391756</v>
      </c>
      <c r="BE11" s="101">
        <v>16388.152782913588</v>
      </c>
      <c r="BF11" s="101">
        <v>4696.1171133665712</v>
      </c>
      <c r="BG11" s="101">
        <v>3058.0399177229087</v>
      </c>
      <c r="BH11" s="101">
        <v>1103.3133020310893</v>
      </c>
      <c r="BI11" s="101">
        <v>968.75403435759904</v>
      </c>
      <c r="BJ11" s="100">
        <v>18503.996159509086</v>
      </c>
      <c r="BK11" s="101">
        <v>4762.1332510730017</v>
      </c>
      <c r="BL11" s="101">
        <v>6197.5143604091227</v>
      </c>
      <c r="BM11" s="101">
        <v>817.97161584170453</v>
      </c>
      <c r="BN11" s="101">
        <v>6726.3769321852542</v>
      </c>
      <c r="BO11" s="100">
        <v>29659.229445319586</v>
      </c>
      <c r="BP11" s="100">
        <v>15026.976751682019</v>
      </c>
      <c r="BQ11" s="100">
        <v>24008.799157332185</v>
      </c>
      <c r="BR11" s="101">
        <v>15777.487658051985</v>
      </c>
      <c r="BS11" s="101">
        <v>8231.311499280202</v>
      </c>
      <c r="BT11" s="100">
        <v>6962.1999759257133</v>
      </c>
      <c r="BU11" s="101">
        <v>3564.8880741997395</v>
      </c>
      <c r="BV11" s="101">
        <v>3397.3119017259733</v>
      </c>
      <c r="BW11" s="100">
        <v>8713.380745552171</v>
      </c>
      <c r="BX11" s="101">
        <v>2051.0376065806277</v>
      </c>
      <c r="BY11" s="101">
        <v>1887.9212607725676</v>
      </c>
      <c r="BZ11" s="101">
        <v>4774.4218781989748</v>
      </c>
      <c r="CA11" s="100">
        <v>1007.2437815590989</v>
      </c>
      <c r="CB11" s="100">
        <v>0</v>
      </c>
      <c r="CC11" s="99">
        <v>540874.43857769459</v>
      </c>
      <c r="CD11" s="101">
        <v>298662.57087355381</v>
      </c>
      <c r="CE11" s="101">
        <v>123969.47110886745</v>
      </c>
      <c r="CF11" s="101">
        <v>118242.3965952733</v>
      </c>
      <c r="CG11" s="99">
        <v>42084.480379971574</v>
      </c>
      <c r="CH11" s="102"/>
      <c r="CI11" s="102"/>
      <c r="CJ11" s="103"/>
      <c r="CK11" s="281">
        <v>4600637.1264763987</v>
      </c>
    </row>
    <row r="12" spans="1:89" s="22" customFormat="1" ht="26.25" customHeight="1" x14ac:dyDescent="0.25">
      <c r="A12" s="303" t="s">
        <v>338</v>
      </c>
      <c r="B12" s="246" t="s">
        <v>334</v>
      </c>
      <c r="C12" s="99">
        <v>1267265.7502510997</v>
      </c>
      <c r="D12" s="100">
        <v>35107.313887552722</v>
      </c>
      <c r="E12" s="101">
        <v>29126.921884901767</v>
      </c>
      <c r="F12" s="101">
        <v>3540.4795807651631</v>
      </c>
      <c r="G12" s="101">
        <v>2439.9124218857901</v>
      </c>
      <c r="H12" s="100">
        <v>7671.7355069104742</v>
      </c>
      <c r="I12" s="100">
        <v>501024.0963515304</v>
      </c>
      <c r="J12" s="101">
        <v>44450.147962657997</v>
      </c>
      <c r="K12" s="101">
        <v>5237.1820582445653</v>
      </c>
      <c r="L12" s="101">
        <v>2874.9175411817264</v>
      </c>
      <c r="M12" s="101">
        <v>13079.904739021298</v>
      </c>
      <c r="N12" s="101">
        <v>7150.4951828981839</v>
      </c>
      <c r="O12" s="101">
        <v>91869.132303780541</v>
      </c>
      <c r="P12" s="101">
        <v>110899.49088554006</v>
      </c>
      <c r="Q12" s="101">
        <v>2811.7469615204468</v>
      </c>
      <c r="R12" s="101">
        <v>3756.527533890282</v>
      </c>
      <c r="S12" s="101">
        <v>44668.348648959967</v>
      </c>
      <c r="T12" s="101">
        <v>144935.60593698593</v>
      </c>
      <c r="U12" s="101">
        <v>4527.6175164624556</v>
      </c>
      <c r="V12" s="101">
        <v>1128.1922451246123</v>
      </c>
      <c r="W12" s="101">
        <v>1882.1128204575125</v>
      </c>
      <c r="X12" s="101">
        <v>3283.0302023184654</v>
      </c>
      <c r="Y12" s="101">
        <v>2633.6917221498493</v>
      </c>
      <c r="Z12" s="101">
        <v>571.44971272468513</v>
      </c>
      <c r="AA12" s="101">
        <v>3696.3133368910649</v>
      </c>
      <c r="AB12" s="101">
        <v>2351.3049547270552</v>
      </c>
      <c r="AC12" s="100">
        <v>289428.44871453685</v>
      </c>
      <c r="AD12" s="100">
        <v>8223.5495122005068</v>
      </c>
      <c r="AE12" s="101">
        <v>385.91445171922419</v>
      </c>
      <c r="AF12" s="101">
        <v>7837.6350604812842</v>
      </c>
      <c r="AG12" s="100">
        <v>49492.957526478145</v>
      </c>
      <c r="AH12" s="100">
        <v>36919.619773234015</v>
      </c>
      <c r="AI12" s="101">
        <v>5016.7162448820673</v>
      </c>
      <c r="AJ12" s="101">
        <v>15919.282165120048</v>
      </c>
      <c r="AK12" s="101">
        <v>15983.621363231905</v>
      </c>
      <c r="AL12" s="100">
        <v>193529.275492563</v>
      </c>
      <c r="AM12" s="101">
        <v>59510.277083322151</v>
      </c>
      <c r="AN12" s="101">
        <v>42873.135783894897</v>
      </c>
      <c r="AO12" s="101">
        <v>58616.866205251339</v>
      </c>
      <c r="AP12" s="101">
        <v>30665.873931836239</v>
      </c>
      <c r="AQ12" s="101">
        <v>1863.1224882584027</v>
      </c>
      <c r="AR12" s="100">
        <v>11389.696777957528</v>
      </c>
      <c r="AS12" s="100">
        <v>5759.4519677436256</v>
      </c>
      <c r="AT12" s="101">
        <v>2269.2766217485814</v>
      </c>
      <c r="AU12" s="101">
        <v>1049.8580601986382</v>
      </c>
      <c r="AV12" s="101">
        <v>661.12859117871949</v>
      </c>
      <c r="AW12" s="101">
        <v>1779.1886946176876</v>
      </c>
      <c r="AX12" s="100">
        <v>5425.8334750978729</v>
      </c>
      <c r="AY12" s="101">
        <v>2123.3852042901794</v>
      </c>
      <c r="AZ12" s="101">
        <v>1004.1587185960277</v>
      </c>
      <c r="BA12" s="101">
        <v>2298.289552211666</v>
      </c>
      <c r="BB12" s="100">
        <v>2658.7496966876251</v>
      </c>
      <c r="BC12" s="101">
        <v>0</v>
      </c>
      <c r="BD12" s="100">
        <v>18417.819881388888</v>
      </c>
      <c r="BE12" s="101">
        <v>10890.624655701991</v>
      </c>
      <c r="BF12" s="101">
        <v>3957.6353015817417</v>
      </c>
      <c r="BG12" s="101">
        <v>2068.7282062335039</v>
      </c>
      <c r="BH12" s="101">
        <v>837.2503626548139</v>
      </c>
      <c r="BI12" s="101">
        <v>663.58135521684301</v>
      </c>
      <c r="BJ12" s="100">
        <v>14809.522248822152</v>
      </c>
      <c r="BK12" s="101">
        <v>4613.5420032079564</v>
      </c>
      <c r="BL12" s="101">
        <v>3948.8316972307466</v>
      </c>
      <c r="BM12" s="101">
        <v>367.88480664682817</v>
      </c>
      <c r="BN12" s="101">
        <v>5879.2637417366186</v>
      </c>
      <c r="BO12" s="100">
        <v>20603.555869385684</v>
      </c>
      <c r="BP12" s="100">
        <v>12403.041845891716</v>
      </c>
      <c r="BQ12" s="100">
        <v>17656.799010800387</v>
      </c>
      <c r="BR12" s="101">
        <v>11465.814565832847</v>
      </c>
      <c r="BS12" s="101">
        <v>6190.9844449675456</v>
      </c>
      <c r="BT12" s="100">
        <v>4645.4283428074905</v>
      </c>
      <c r="BU12" s="101">
        <v>2342.4132466786323</v>
      </c>
      <c r="BV12" s="101">
        <v>2303.0150961288587</v>
      </c>
      <c r="BW12" s="100">
        <v>7057.376515984698</v>
      </c>
      <c r="BX12" s="101">
        <v>1594.5107039948841</v>
      </c>
      <c r="BY12" s="101">
        <v>1508.9064330974056</v>
      </c>
      <c r="BZ12" s="101">
        <v>3953.9593788924094</v>
      </c>
      <c r="CA12" s="100">
        <v>700.47730865233166</v>
      </c>
      <c r="CB12" s="100">
        <v>0</v>
      </c>
      <c r="CC12" s="99">
        <v>466701.46699503169</v>
      </c>
      <c r="CD12" s="101">
        <v>283712.09076554526</v>
      </c>
      <c r="CE12" s="101">
        <v>123968.95008446745</v>
      </c>
      <c r="CF12" s="101">
        <v>59020.42614501901</v>
      </c>
      <c r="CG12" s="99"/>
      <c r="CH12" s="98">
        <v>0</v>
      </c>
      <c r="CI12" s="102"/>
      <c r="CJ12" s="103"/>
      <c r="CK12" s="281">
        <v>1733967.2172461315</v>
      </c>
    </row>
    <row r="13" spans="1:89" s="1" customFormat="1" ht="18" customHeight="1" x14ac:dyDescent="0.25">
      <c r="A13" s="304"/>
      <c r="B13" s="31"/>
      <c r="C13" s="82"/>
      <c r="D13" s="82"/>
      <c r="E13" s="82"/>
      <c r="F13" s="82"/>
      <c r="G13" s="82"/>
      <c r="H13" s="82"/>
      <c r="I13" s="82"/>
      <c r="J13" s="104"/>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104"/>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105"/>
      <c r="CJ13" s="105"/>
      <c r="CK13" s="82"/>
    </row>
    <row r="14" spans="1:89" s="46" customFormat="1" ht="18" customHeight="1" x14ac:dyDescent="0.25">
      <c r="A14" s="305"/>
      <c r="B14" s="53"/>
      <c r="C14" s="54"/>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106"/>
      <c r="CJ14" s="106"/>
      <c r="CK14" s="55"/>
    </row>
    <row r="15" spans="1:89" s="46" customFormat="1" ht="18" customHeight="1" x14ac:dyDescent="0.25">
      <c r="A15" s="306"/>
      <c r="B15" s="56"/>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106"/>
      <c r="CJ15" s="106"/>
      <c r="CK15" s="55"/>
    </row>
    <row r="16" spans="1:89" s="46" customFormat="1" ht="18" customHeight="1" x14ac:dyDescent="0.25">
      <c r="A16" s="306"/>
      <c r="B16" s="56"/>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106"/>
      <c r="CJ16" s="106"/>
      <c r="CK16" s="55"/>
    </row>
    <row r="17" spans="1:89" s="57" customFormat="1" ht="18" customHeight="1" x14ac:dyDescent="0.25">
      <c r="A17" s="306"/>
      <c r="B17" s="56"/>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106"/>
      <c r="CJ17" s="106"/>
      <c r="CK17" s="55"/>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G11:CG12 CH8:CH10 CK3:CK12 CH12" xr:uid="{5D5DCF95-5BDE-4366-9824-77E102498D8B}">
      <formula1>OR(ISNUMBER(CG3),CG3=":")</formula1>
    </dataValidation>
    <dataValidation type="custom" allowBlank="1" showInputMessage="1" showErrorMessage="1" errorTitle="Wrong data input" error="Data entry is limited to positive values or zero._x000d__x000a_: symbol can be used for not available data." sqref="C7:CB12 C3:CB5 CC6:CF6 CC8:CF12" xr:uid="{2E810FD7-A144-4F6B-926F-12201A74AC35}">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AD129-A446-423B-B724-ED507C6F9DC8}">
  <sheetPr codeName="TAB_E">
    <tabColor theme="0"/>
    <pageSetUpPr fitToPage="1"/>
  </sheetPr>
  <dimension ref="A1:H31"/>
  <sheetViews>
    <sheetView showGridLines="0" zoomScale="85" zoomScaleNormal="85" workbookViewId="0">
      <pane ySplit="3" topLeftCell="A4" activePane="bottomLeft" state="frozen"/>
      <selection activeCell="C6" sqref="C6"/>
      <selection pane="bottomLeft" activeCell="C1" sqref="C1"/>
    </sheetView>
  </sheetViews>
  <sheetFormatPr defaultColWidth="11.42578125" defaultRowHeight="14.25" x14ac:dyDescent="0.25"/>
  <cols>
    <col min="1" max="1" width="8.85546875" style="205" customWidth="1"/>
    <col min="2" max="2" width="1.5703125" style="312" customWidth="1"/>
    <col min="3" max="3" width="92.5703125" style="198" customWidth="1"/>
    <col min="4" max="4" width="19.85546875" style="199" customWidth="1"/>
    <col min="5" max="8" width="11.42578125" style="199"/>
    <col min="9" max="16384" width="11.42578125" style="200"/>
  </cols>
  <sheetData>
    <row r="1" spans="1:8" s="193" customFormat="1" ht="75" customHeight="1" x14ac:dyDescent="0.25">
      <c r="A1" s="320"/>
      <c r="B1" s="323"/>
      <c r="C1" s="230" t="s">
        <v>326</v>
      </c>
      <c r="D1" s="258"/>
      <c r="E1" s="191"/>
      <c r="F1" s="192"/>
      <c r="G1" s="192"/>
      <c r="H1" s="192"/>
    </row>
    <row r="2" spans="1:8" s="193" customFormat="1" ht="18" customHeight="1" x14ac:dyDescent="0.25">
      <c r="A2" s="321"/>
      <c r="B2" s="324"/>
      <c r="C2" s="230"/>
      <c r="D2" s="258"/>
      <c r="E2" s="247"/>
      <c r="F2" s="56"/>
      <c r="G2" s="192"/>
      <c r="H2" s="192"/>
    </row>
    <row r="3" spans="1:8" s="193" customFormat="1" ht="18" customHeight="1" x14ac:dyDescent="0.25">
      <c r="A3" s="322"/>
      <c r="B3" s="325"/>
      <c r="C3" s="277"/>
      <c r="D3" s="258"/>
      <c r="E3" s="191"/>
      <c r="F3" s="192"/>
      <c r="G3" s="192"/>
      <c r="H3" s="192"/>
    </row>
    <row r="4" spans="1:8" s="195" customFormat="1" ht="36" customHeight="1" x14ac:dyDescent="0.25">
      <c r="A4" s="259">
        <v>1</v>
      </c>
      <c r="B4" s="314" t="s">
        <v>250</v>
      </c>
      <c r="C4" s="248" t="s">
        <v>284</v>
      </c>
      <c r="D4" s="260">
        <v>2535167.9255727697</v>
      </c>
      <c r="E4" s="256"/>
      <c r="F4" s="194"/>
      <c r="G4" s="194"/>
      <c r="H4" s="194"/>
    </row>
    <row r="5" spans="1:8" s="195" customFormat="1" ht="36" customHeight="1" x14ac:dyDescent="0.25">
      <c r="A5" s="259">
        <v>2</v>
      </c>
      <c r="B5" s="314" t="s">
        <v>251</v>
      </c>
      <c r="C5" s="249" t="s">
        <v>285</v>
      </c>
      <c r="D5" s="260">
        <v>44714.785802694045</v>
      </c>
      <c r="E5" s="256"/>
      <c r="F5" s="194"/>
      <c r="G5" s="194"/>
      <c r="H5" s="194"/>
    </row>
    <row r="6" spans="1:8" s="195" customFormat="1" ht="36" customHeight="1" x14ac:dyDescent="0.3">
      <c r="A6" s="261">
        <v>2.1</v>
      </c>
      <c r="B6" s="315" t="s">
        <v>252</v>
      </c>
      <c r="C6" s="250" t="s">
        <v>286</v>
      </c>
      <c r="D6" s="262">
        <v>0</v>
      </c>
      <c r="E6" s="225"/>
      <c r="F6" s="194"/>
      <c r="G6" s="194"/>
      <c r="H6" s="194"/>
    </row>
    <row r="7" spans="1:8" s="195" customFormat="1" ht="36" customHeight="1" x14ac:dyDescent="0.25">
      <c r="A7" s="263">
        <v>2.2000000000000002</v>
      </c>
      <c r="B7" s="316" t="s">
        <v>253</v>
      </c>
      <c r="C7" s="251" t="s">
        <v>292</v>
      </c>
      <c r="D7" s="264">
        <v>39489.917219072042</v>
      </c>
      <c r="E7" s="256"/>
      <c r="F7" s="194"/>
      <c r="G7" s="194"/>
      <c r="H7" s="194"/>
    </row>
    <row r="8" spans="1:8" s="195" customFormat="1" ht="36" customHeight="1" x14ac:dyDescent="0.25">
      <c r="A8" s="263">
        <v>2.2999999999999998</v>
      </c>
      <c r="B8" s="316" t="s">
        <v>254</v>
      </c>
      <c r="C8" s="251" t="s">
        <v>301</v>
      </c>
      <c r="D8" s="264">
        <v>5224.8685836220047</v>
      </c>
      <c r="E8" s="256"/>
      <c r="F8" s="194"/>
      <c r="G8" s="194"/>
      <c r="H8" s="194"/>
    </row>
    <row r="9" spans="1:8" s="195" customFormat="1" ht="36" customHeight="1" x14ac:dyDescent="0.25">
      <c r="A9" s="265">
        <v>2.4</v>
      </c>
      <c r="B9" s="317" t="s">
        <v>255</v>
      </c>
      <c r="C9" s="252" t="s">
        <v>287</v>
      </c>
      <c r="D9" s="266">
        <v>0</v>
      </c>
      <c r="E9" s="256"/>
      <c r="F9" s="194"/>
      <c r="G9" s="194"/>
      <c r="H9" s="194"/>
    </row>
    <row r="10" spans="1:8" s="195" customFormat="1" ht="36" customHeight="1" x14ac:dyDescent="0.25">
      <c r="A10" s="267">
        <v>3</v>
      </c>
      <c r="B10" s="314" t="s">
        <v>256</v>
      </c>
      <c r="C10" s="249" t="s">
        <v>288</v>
      </c>
      <c r="D10" s="260">
        <v>53762.851183429237</v>
      </c>
      <c r="E10" s="256"/>
      <c r="F10" s="194"/>
      <c r="G10" s="194"/>
      <c r="H10" s="194"/>
    </row>
    <row r="11" spans="1:8" s="195" customFormat="1" ht="36" customHeight="1" x14ac:dyDescent="0.25">
      <c r="A11" s="268">
        <v>3.1</v>
      </c>
      <c r="B11" s="315" t="s">
        <v>257</v>
      </c>
      <c r="C11" s="250" t="s">
        <v>289</v>
      </c>
      <c r="D11" s="262">
        <v>51755.395016019378</v>
      </c>
      <c r="E11" s="256"/>
      <c r="F11" s="194"/>
      <c r="G11" s="194"/>
      <c r="H11" s="194"/>
    </row>
    <row r="12" spans="1:8" s="195" customFormat="1" ht="36" customHeight="1" x14ac:dyDescent="0.25">
      <c r="A12" s="269">
        <v>3.2</v>
      </c>
      <c r="B12" s="316" t="s">
        <v>258</v>
      </c>
      <c r="C12" s="253" t="s">
        <v>327</v>
      </c>
      <c r="D12" s="264">
        <v>2007.4561674098586</v>
      </c>
      <c r="E12" s="256"/>
      <c r="F12" s="194"/>
      <c r="G12" s="194"/>
      <c r="H12" s="194"/>
    </row>
    <row r="13" spans="1:8" s="195" customFormat="1" ht="36" customHeight="1" x14ac:dyDescent="0.25">
      <c r="A13" s="270">
        <v>3.3</v>
      </c>
      <c r="B13" s="317" t="s">
        <v>259</v>
      </c>
      <c r="C13" s="254" t="s">
        <v>290</v>
      </c>
      <c r="D13" s="266">
        <v>0</v>
      </c>
      <c r="E13" s="256"/>
      <c r="F13" s="194"/>
      <c r="G13" s="194"/>
      <c r="H13" s="194"/>
    </row>
    <row r="14" spans="1:8" s="195" customFormat="1" ht="36" customHeight="1" x14ac:dyDescent="0.25">
      <c r="A14" s="271">
        <v>4</v>
      </c>
      <c r="B14" s="314" t="s">
        <v>260</v>
      </c>
      <c r="C14" s="249" t="s">
        <v>328</v>
      </c>
      <c r="D14" s="260">
        <v>30435.478046495125</v>
      </c>
      <c r="E14" s="257"/>
      <c r="F14" s="194"/>
      <c r="G14" s="194"/>
      <c r="H14" s="194"/>
    </row>
    <row r="15" spans="1:8" s="195" customFormat="1" ht="36" customHeight="1" x14ac:dyDescent="0.25">
      <c r="A15" s="272" t="s">
        <v>2</v>
      </c>
      <c r="B15" s="318" t="s">
        <v>261</v>
      </c>
      <c r="C15" s="255" t="s">
        <v>329</v>
      </c>
      <c r="D15" s="273">
        <v>0</v>
      </c>
      <c r="E15" s="257"/>
      <c r="F15" s="194"/>
      <c r="G15" s="194"/>
      <c r="H15" s="194"/>
    </row>
    <row r="16" spans="1:8" s="195" customFormat="1" ht="36" customHeight="1" x14ac:dyDescent="0.25">
      <c r="A16" s="274">
        <v>5</v>
      </c>
      <c r="B16" s="319" t="s">
        <v>262</v>
      </c>
      <c r="C16" s="275" t="s">
        <v>291</v>
      </c>
      <c r="D16" s="276"/>
      <c r="E16" s="256"/>
      <c r="F16" s="194"/>
      <c r="G16" s="194"/>
      <c r="H16" s="194"/>
    </row>
    <row r="17" spans="1:8" s="195" customFormat="1" ht="12.75" x14ac:dyDescent="0.25">
      <c r="A17" s="196"/>
      <c r="B17" s="311"/>
      <c r="C17" s="196"/>
      <c r="D17" s="196"/>
      <c r="E17" s="194"/>
      <c r="F17" s="194"/>
      <c r="G17" s="194"/>
      <c r="H17" s="194"/>
    </row>
    <row r="19" spans="1:8" x14ac:dyDescent="0.25">
      <c r="A19" s="197" t="s">
        <v>297</v>
      </c>
    </row>
    <row r="20" spans="1:8" x14ac:dyDescent="0.25">
      <c r="A20" s="201" t="s">
        <v>307</v>
      </c>
      <c r="C20" s="202" t="s">
        <v>298</v>
      </c>
      <c r="D20" s="203"/>
    </row>
    <row r="21" spans="1:8" x14ac:dyDescent="0.25">
      <c r="A21" s="201" t="s">
        <v>308</v>
      </c>
      <c r="C21" s="202" t="s">
        <v>299</v>
      </c>
      <c r="D21" s="203"/>
    </row>
    <row r="22" spans="1:8" x14ac:dyDescent="0.25">
      <c r="A22" s="201" t="s">
        <v>309</v>
      </c>
      <c r="C22" s="202" t="s">
        <v>300</v>
      </c>
      <c r="D22" s="203"/>
    </row>
    <row r="23" spans="1:8" ht="65.25" customHeight="1" x14ac:dyDescent="0.25">
      <c r="A23" s="201" t="s">
        <v>310</v>
      </c>
      <c r="C23" s="392" t="s">
        <v>330</v>
      </c>
      <c r="D23" s="392"/>
      <c r="E23" s="289"/>
    </row>
    <row r="24" spans="1:8" x14ac:dyDescent="0.25">
      <c r="A24" s="201" t="s">
        <v>311</v>
      </c>
      <c r="C24" s="202" t="s">
        <v>303</v>
      </c>
      <c r="D24" s="203"/>
    </row>
    <row r="25" spans="1:8" x14ac:dyDescent="0.25">
      <c r="A25" s="201" t="s">
        <v>312</v>
      </c>
      <c r="C25" s="202" t="s">
        <v>302</v>
      </c>
      <c r="D25" s="203"/>
    </row>
    <row r="26" spans="1:8" x14ac:dyDescent="0.25">
      <c r="A26" s="201" t="s">
        <v>313</v>
      </c>
      <c r="C26" s="202" t="s">
        <v>304</v>
      </c>
      <c r="D26" s="203"/>
    </row>
    <row r="27" spans="1:8" x14ac:dyDescent="0.25">
      <c r="A27" s="201" t="s">
        <v>314</v>
      </c>
      <c r="C27" s="202" t="s">
        <v>305</v>
      </c>
      <c r="D27" s="203"/>
    </row>
    <row r="28" spans="1:8" ht="29.25" customHeight="1" x14ac:dyDescent="0.25">
      <c r="A28" s="201" t="s">
        <v>331</v>
      </c>
      <c r="C28" s="392" t="s">
        <v>332</v>
      </c>
      <c r="D28" s="392"/>
    </row>
    <row r="29" spans="1:8" ht="39" customHeight="1" x14ac:dyDescent="0.25">
      <c r="A29" s="201" t="s">
        <v>315</v>
      </c>
      <c r="C29" s="393" t="s">
        <v>317</v>
      </c>
      <c r="D29" s="393"/>
      <c r="E29" s="289"/>
    </row>
    <row r="30" spans="1:8" ht="25.5" customHeight="1" x14ac:dyDescent="0.25">
      <c r="A30" s="201" t="s">
        <v>316</v>
      </c>
      <c r="C30" s="289" t="s">
        <v>306</v>
      </c>
      <c r="D30" s="289"/>
      <c r="E30" s="289"/>
    </row>
    <row r="31" spans="1:8" x14ac:dyDescent="0.25">
      <c r="A31" s="204"/>
      <c r="B31" s="313"/>
    </row>
  </sheetData>
  <mergeCells count="3">
    <mergeCell ref="C23:D23"/>
    <mergeCell ref="C29:D29"/>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12D53EF2-1E6C-484C-A044-6F4A6429ADF6}">
      <formula1>OR(AND(ISNUMBER(D4),D4&gt;=0),D4=":")</formula1>
    </dataValidation>
    <dataValidation type="custom" allowBlank="1" showInputMessage="1" showErrorMessage="1" errorTitle="Wrong data input" error="Data entry is limited to numeric values._x000d__x000a_: symbol can be used for not available data." sqref="D14 D5:D9" xr:uid="{61954C11-9743-490A-8939-70D4EFF4744B}">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06107-B0BA-413E-B929-39D51AA2E80A}">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7" customWidth="1"/>
    <col min="2" max="2" width="50.7109375" style="388" customWidth="1"/>
    <col min="3" max="47" width="14.85546875" style="389" customWidth="1"/>
    <col min="48" max="48" width="15.85546875" style="389" customWidth="1"/>
    <col min="49" max="78" width="14.85546875" style="389" customWidth="1"/>
    <col min="79" max="79" width="15.85546875" style="389" customWidth="1"/>
    <col min="80" max="86" width="14.85546875" style="389" customWidth="1"/>
    <col min="87" max="87" width="18.5703125" style="389" customWidth="1"/>
    <col min="88" max="89" width="14.85546875" style="389" customWidth="1"/>
    <col min="90" max="16384" width="11.42578125" style="2"/>
  </cols>
  <sheetData>
    <row r="1" spans="1:90" s="356" customFormat="1" ht="195" customHeight="1" x14ac:dyDescent="0.25">
      <c r="A1" s="353"/>
      <c r="B1" s="354"/>
      <c r="C1" s="224" t="s">
        <v>263</v>
      </c>
      <c r="D1" s="227" t="s">
        <v>3</v>
      </c>
      <c r="E1" s="228" t="s">
        <v>4</v>
      </c>
      <c r="F1" s="228" t="s">
        <v>5</v>
      </c>
      <c r="G1" s="228" t="s">
        <v>6</v>
      </c>
      <c r="H1" s="227" t="s">
        <v>7</v>
      </c>
      <c r="I1" s="227" t="s">
        <v>8</v>
      </c>
      <c r="J1" s="228" t="s">
        <v>9</v>
      </c>
      <c r="K1" s="228" t="s">
        <v>10</v>
      </c>
      <c r="L1" s="228" t="s">
        <v>11</v>
      </c>
      <c r="M1" s="228" t="s">
        <v>12</v>
      </c>
      <c r="N1" s="228" t="s">
        <v>13</v>
      </c>
      <c r="O1" s="228" t="s">
        <v>14</v>
      </c>
      <c r="P1" s="228" t="s">
        <v>15</v>
      </c>
      <c r="Q1" s="228" t="s">
        <v>16</v>
      </c>
      <c r="R1" s="228" t="s">
        <v>17</v>
      </c>
      <c r="S1" s="228" t="s">
        <v>18</v>
      </c>
      <c r="T1" s="228" t="s">
        <v>19</v>
      </c>
      <c r="U1" s="228" t="s">
        <v>20</v>
      </c>
      <c r="V1" s="228" t="s">
        <v>21</v>
      </c>
      <c r="W1" s="228" t="s">
        <v>22</v>
      </c>
      <c r="X1" s="228" t="s">
        <v>23</v>
      </c>
      <c r="Y1" s="228" t="s">
        <v>24</v>
      </c>
      <c r="Z1" s="228" t="s">
        <v>25</v>
      </c>
      <c r="AA1" s="228" t="s">
        <v>26</v>
      </c>
      <c r="AB1" s="228" t="s">
        <v>27</v>
      </c>
      <c r="AC1" s="227" t="s">
        <v>28</v>
      </c>
      <c r="AD1" s="227" t="s">
        <v>29</v>
      </c>
      <c r="AE1" s="228" t="s">
        <v>30</v>
      </c>
      <c r="AF1" s="228" t="s">
        <v>31</v>
      </c>
      <c r="AG1" s="227" t="s">
        <v>32</v>
      </c>
      <c r="AH1" s="227" t="s">
        <v>33</v>
      </c>
      <c r="AI1" s="228" t="s">
        <v>34</v>
      </c>
      <c r="AJ1" s="228" t="s">
        <v>35</v>
      </c>
      <c r="AK1" s="228" t="s">
        <v>36</v>
      </c>
      <c r="AL1" s="227" t="s">
        <v>37</v>
      </c>
      <c r="AM1" s="228" t="s">
        <v>38</v>
      </c>
      <c r="AN1" s="228" t="s">
        <v>39</v>
      </c>
      <c r="AO1" s="228" t="s">
        <v>40</v>
      </c>
      <c r="AP1" s="228" t="s">
        <v>41</v>
      </c>
      <c r="AQ1" s="228" t="s">
        <v>42</v>
      </c>
      <c r="AR1" s="227" t="s">
        <v>43</v>
      </c>
      <c r="AS1" s="227" t="s">
        <v>44</v>
      </c>
      <c r="AT1" s="228" t="s">
        <v>45</v>
      </c>
      <c r="AU1" s="228" t="s">
        <v>46</v>
      </c>
      <c r="AV1" s="228" t="s">
        <v>47</v>
      </c>
      <c r="AW1" s="228" t="s">
        <v>48</v>
      </c>
      <c r="AX1" s="227" t="s">
        <v>49</v>
      </c>
      <c r="AY1" s="228" t="s">
        <v>50</v>
      </c>
      <c r="AZ1" s="228" t="s">
        <v>51</v>
      </c>
      <c r="BA1" s="228" t="s">
        <v>52</v>
      </c>
      <c r="BB1" s="227" t="s">
        <v>53</v>
      </c>
      <c r="BC1" s="228"/>
      <c r="BD1" s="227" t="s">
        <v>54</v>
      </c>
      <c r="BE1" s="228" t="s">
        <v>55</v>
      </c>
      <c r="BF1" s="228" t="s">
        <v>56</v>
      </c>
      <c r="BG1" s="228" t="s">
        <v>57</v>
      </c>
      <c r="BH1" s="228" t="s">
        <v>58</v>
      </c>
      <c r="BI1" s="228" t="s">
        <v>59</v>
      </c>
      <c r="BJ1" s="227" t="s">
        <v>60</v>
      </c>
      <c r="BK1" s="228" t="s">
        <v>61</v>
      </c>
      <c r="BL1" s="228" t="s">
        <v>62</v>
      </c>
      <c r="BM1" s="228" t="s">
        <v>63</v>
      </c>
      <c r="BN1" s="228" t="s">
        <v>64</v>
      </c>
      <c r="BO1" s="227" t="s">
        <v>65</v>
      </c>
      <c r="BP1" s="227" t="s">
        <v>66</v>
      </c>
      <c r="BQ1" s="227" t="s">
        <v>67</v>
      </c>
      <c r="BR1" s="228" t="s">
        <v>68</v>
      </c>
      <c r="BS1" s="228" t="s">
        <v>69</v>
      </c>
      <c r="BT1" s="227" t="s">
        <v>70</v>
      </c>
      <c r="BU1" s="228" t="s">
        <v>71</v>
      </c>
      <c r="BV1" s="228" t="s">
        <v>72</v>
      </c>
      <c r="BW1" s="227" t="s">
        <v>73</v>
      </c>
      <c r="BX1" s="228" t="s">
        <v>74</v>
      </c>
      <c r="BY1" s="228" t="s">
        <v>75</v>
      </c>
      <c r="BZ1" s="228" t="s">
        <v>76</v>
      </c>
      <c r="CA1" s="227" t="s">
        <v>77</v>
      </c>
      <c r="CB1" s="227" t="s">
        <v>78</v>
      </c>
      <c r="CC1" s="227" t="s">
        <v>79</v>
      </c>
      <c r="CD1" s="228" t="s">
        <v>80</v>
      </c>
      <c r="CE1" s="228" t="s">
        <v>81</v>
      </c>
      <c r="CF1" s="244" t="s">
        <v>82</v>
      </c>
      <c r="CG1" s="349" t="s">
        <v>83</v>
      </c>
      <c r="CH1" s="114" t="s">
        <v>84</v>
      </c>
      <c r="CI1" s="349" t="s">
        <v>323</v>
      </c>
      <c r="CJ1" s="355" t="s">
        <v>85</v>
      </c>
      <c r="CK1" s="223" t="s">
        <v>86</v>
      </c>
    </row>
    <row r="2" spans="1:90" s="356" customFormat="1" ht="26.25" customHeight="1" x14ac:dyDescent="0.25">
      <c r="A2" s="357"/>
      <c r="B2" s="358"/>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0" t="s">
        <v>235</v>
      </c>
      <c r="CD2" s="341" t="s">
        <v>236</v>
      </c>
      <c r="CE2" s="341" t="s">
        <v>237</v>
      </c>
      <c r="CF2" s="341" t="s">
        <v>238</v>
      </c>
      <c r="CG2" s="344" t="s">
        <v>239</v>
      </c>
      <c r="CH2" s="345" t="s">
        <v>0</v>
      </c>
      <c r="CI2" s="344" t="s">
        <v>240</v>
      </c>
      <c r="CJ2" s="345" t="s">
        <v>241</v>
      </c>
      <c r="CK2" s="359" t="s">
        <v>242</v>
      </c>
    </row>
    <row r="3" spans="1:90" s="365" customFormat="1" ht="26.25" customHeight="1" x14ac:dyDescent="0.25">
      <c r="A3" s="360" t="s">
        <v>122</v>
      </c>
      <c r="B3" s="361" t="s">
        <v>352</v>
      </c>
      <c r="C3" s="362">
        <f>(Tableau_B1!C3+Tableau_B1!C11+Tableau_B1!C32)</f>
        <v>2490708.5350042093</v>
      </c>
      <c r="D3" s="362">
        <f>(Tableau_B1!D3+Tableau_B1!D11+Tableau_B1!D32)</f>
        <v>63041.303709981381</v>
      </c>
      <c r="E3" s="362">
        <f>(Tableau_B1!E3+Tableau_B1!E11+Tableau_B1!E32)</f>
        <v>13337.970794288518</v>
      </c>
      <c r="F3" s="362">
        <f>(Tableau_B1!F3+Tableau_B1!F11+Tableau_B1!F32)</f>
        <v>49703.332915692867</v>
      </c>
      <c r="G3" s="362">
        <f>(Tableau_B1!G3+Tableau_B1!G11+Tableau_B1!G32)</f>
        <v>0</v>
      </c>
      <c r="H3" s="362">
        <f>(Tableau_B1!H3+Tableau_B1!H11+Tableau_B1!H32)</f>
        <v>0</v>
      </c>
      <c r="I3" s="362">
        <f>(Tableau_B1!I3+Tableau_B1!I11+Tableau_B1!I32)</f>
        <v>1602309.9267384883</v>
      </c>
      <c r="J3" s="362">
        <f>(Tableau_B1!J3+Tableau_B1!J11+Tableau_B1!J32)</f>
        <v>3011.5261827483073</v>
      </c>
      <c r="K3" s="362">
        <f>(Tableau_B1!K3+Tableau_B1!K11+Tableau_B1!K32)</f>
        <v>22.929724132903761</v>
      </c>
      <c r="L3" s="362">
        <f>(Tableau_B1!L3+Tableau_B1!L11+Tableau_B1!L32)</f>
        <v>1413.2487620619856</v>
      </c>
      <c r="M3" s="362">
        <f>(Tableau_B1!M3+Tableau_B1!M11+Tableau_B1!M32)</f>
        <v>1988.4907048127964</v>
      </c>
      <c r="N3" s="362">
        <f>(Tableau_B1!N3+Tableau_B1!N11+Tableau_B1!N32)</f>
        <v>2211.136409685766</v>
      </c>
      <c r="O3" s="362">
        <f>(Tableau_B1!O3+Tableau_B1!O11+Tableau_B1!O32)</f>
        <v>1518703.4026965711</v>
      </c>
      <c r="P3" s="362">
        <f>(Tableau_B1!P3+Tableau_B1!P11+Tableau_B1!P32)</f>
        <v>17554.797271376279</v>
      </c>
      <c r="Q3" s="362">
        <f>(Tableau_B1!Q3+Tableau_B1!Q11+Tableau_B1!Q32)</f>
        <v>36.567862745880085</v>
      </c>
      <c r="R3" s="362">
        <f>(Tableau_B1!R3+Tableau_B1!R11+Tableau_B1!R32)</f>
        <v>1493.6491011344544</v>
      </c>
      <c r="S3" s="362">
        <f>(Tableau_B1!S3+Tableau_B1!S11+Tableau_B1!S32)</f>
        <v>50.136250623084621</v>
      </c>
      <c r="T3" s="362">
        <f>(Tableau_B1!T3+Tableau_B1!T11+Tableau_B1!T32)</f>
        <v>54587.657042926985</v>
      </c>
      <c r="U3" s="362">
        <f>(Tableau_B1!U3+Tableau_B1!U11+Tableau_B1!U32)</f>
        <v>0</v>
      </c>
      <c r="V3" s="362">
        <f>(Tableau_B1!V3+Tableau_B1!V11+Tableau_B1!V32)</f>
        <v>0</v>
      </c>
      <c r="W3" s="362">
        <f>(Tableau_B1!W3+Tableau_B1!W11+Tableau_B1!W32)</f>
        <v>0</v>
      </c>
      <c r="X3" s="362">
        <f>(Tableau_B1!X3+Tableau_B1!X11+Tableau_B1!X32)</f>
        <v>0</v>
      </c>
      <c r="Y3" s="362">
        <f>(Tableau_B1!Y3+Tableau_B1!Y11+Tableau_B1!Y32)</f>
        <v>0</v>
      </c>
      <c r="Z3" s="362">
        <f>(Tableau_B1!Z3+Tableau_B1!Z11+Tableau_B1!Z32)</f>
        <v>0</v>
      </c>
      <c r="AA3" s="362">
        <f>(Tableau_B1!AA3+Tableau_B1!AA11+Tableau_B1!AA32)</f>
        <v>1236.3847296685456</v>
      </c>
      <c r="AB3" s="362">
        <f>(Tableau_B1!AB3+Tableau_B1!AB11+Tableau_B1!AB32)</f>
        <v>0</v>
      </c>
      <c r="AC3" s="362">
        <f>(Tableau_B1!AC3+Tableau_B1!AC11+Tableau_B1!AC32)</f>
        <v>806364.20736487838</v>
      </c>
      <c r="AD3" s="362">
        <f>(Tableau_B1!AD3+Tableau_B1!AD11+Tableau_B1!AD32)</f>
        <v>18677.701410436235</v>
      </c>
      <c r="AE3" s="362">
        <f>(Tableau_B1!AE3+Tableau_B1!AE11+Tableau_B1!AE32)</f>
        <v>0.634047994618539</v>
      </c>
      <c r="AF3" s="362">
        <f>(Tableau_B1!AF3+Tableau_B1!AF11+Tableau_B1!AF32)</f>
        <v>18677.067362441616</v>
      </c>
      <c r="AG3" s="362">
        <f>(Tableau_B1!AG3+Tableau_B1!AG11+Tableau_B1!AG32)</f>
        <v>34.820987543039081</v>
      </c>
      <c r="AH3" s="362">
        <f>(Tableau_B1!AH3+Tableau_B1!AH11+Tableau_B1!AH32)</f>
        <v>18.836575475115168</v>
      </c>
      <c r="AI3" s="362">
        <f>(Tableau_B1!AI3+Tableau_B1!AI11+Tableau_B1!AI32)</f>
        <v>0</v>
      </c>
      <c r="AJ3" s="362">
        <f>(Tableau_B1!AJ3+Tableau_B1!AJ11+Tableau_B1!AJ32)</f>
        <v>18.836575475115168</v>
      </c>
      <c r="AK3" s="362">
        <f>(Tableau_B1!AK3+Tableau_B1!AK11+Tableau_B1!AK32)</f>
        <v>0</v>
      </c>
      <c r="AL3" s="362">
        <f>(Tableau_B1!AL3+Tableau_B1!AL11+Tableau_B1!AL32)</f>
        <v>0</v>
      </c>
      <c r="AM3" s="362">
        <f>(Tableau_B1!AM3+Tableau_B1!AM11+Tableau_B1!AM32)</f>
        <v>0</v>
      </c>
      <c r="AN3" s="362">
        <f>(Tableau_B1!AN3+Tableau_B1!AN11+Tableau_B1!AN32)</f>
        <v>0</v>
      </c>
      <c r="AO3" s="362">
        <f>(Tableau_B1!AO3+Tableau_B1!AO11+Tableau_B1!AO32)</f>
        <v>0</v>
      </c>
      <c r="AP3" s="362">
        <f>(Tableau_B1!AP3+Tableau_B1!AP11+Tableau_B1!AP32)</f>
        <v>0</v>
      </c>
      <c r="AQ3" s="362">
        <f>(Tableau_B1!AQ3+Tableau_B1!AQ11+Tableau_B1!AQ32)</f>
        <v>0</v>
      </c>
      <c r="AR3" s="362">
        <f>(Tableau_B1!AR3+Tableau_B1!AR11+Tableau_B1!AR32)</f>
        <v>2.694457550469247</v>
      </c>
      <c r="AS3" s="362">
        <f>(Tableau_B1!AS3+Tableau_B1!AS11+Tableau_B1!AS32)</f>
        <v>0.81677603946215571</v>
      </c>
      <c r="AT3" s="362">
        <f>(Tableau_B1!AT3+Tableau_B1!AT11+Tableau_B1!AT32)</f>
        <v>0</v>
      </c>
      <c r="AU3" s="362">
        <f>(Tableau_B1!AU3+Tableau_B1!AU11+Tableau_B1!AU32)</f>
        <v>0.81677603946215571</v>
      </c>
      <c r="AV3" s="362">
        <f>(Tableau_B1!AV3+Tableau_B1!AV11+Tableau_B1!AV32)</f>
        <v>0</v>
      </c>
      <c r="AW3" s="362">
        <f>(Tableau_B1!AW3+Tableau_B1!AW11+Tableau_B1!AW32)</f>
        <v>0</v>
      </c>
      <c r="AX3" s="362">
        <f>(Tableau_B1!AX3+Tableau_B1!AX11+Tableau_B1!AX32)</f>
        <v>0</v>
      </c>
      <c r="AY3" s="362">
        <f>(Tableau_B1!AY3+Tableau_B1!AY11+Tableau_B1!AY32)</f>
        <v>0</v>
      </c>
      <c r="AZ3" s="362">
        <f>(Tableau_B1!AZ3+Tableau_B1!AZ11+Tableau_B1!AZ32)</f>
        <v>0</v>
      </c>
      <c r="BA3" s="362">
        <f>(Tableau_B1!BA3+Tableau_B1!BA11+Tableau_B1!BA32)</f>
        <v>0</v>
      </c>
      <c r="BB3" s="362">
        <f>(Tableau_B1!BB3+Tableau_B1!BB11+Tableau_B1!BB32)</f>
        <v>0</v>
      </c>
      <c r="BC3" s="362">
        <f>(Tableau_B1!BC3+Tableau_B1!BC11+Tableau_B1!BC32)</f>
        <v>0</v>
      </c>
      <c r="BD3" s="362">
        <f>(Tableau_B1!BD3+Tableau_B1!BD11+Tableau_B1!BD32)</f>
        <v>0</v>
      </c>
      <c r="BE3" s="362">
        <f>(Tableau_B1!BE3+Tableau_B1!BE11+Tableau_B1!BE32)</f>
        <v>0</v>
      </c>
      <c r="BF3" s="362">
        <f>(Tableau_B1!BF3+Tableau_B1!BF11+Tableau_B1!BF32)</f>
        <v>0</v>
      </c>
      <c r="BG3" s="362">
        <f>(Tableau_B1!BG3+Tableau_B1!BG11+Tableau_B1!BG32)</f>
        <v>0</v>
      </c>
      <c r="BH3" s="362">
        <f>(Tableau_B1!BH3+Tableau_B1!BH11+Tableau_B1!BH32)</f>
        <v>0</v>
      </c>
      <c r="BI3" s="362">
        <f>(Tableau_B1!BI3+Tableau_B1!BI11+Tableau_B1!BI32)</f>
        <v>0</v>
      </c>
      <c r="BJ3" s="362">
        <f>(Tableau_B1!BJ3+Tableau_B1!BJ11+Tableau_B1!BJ32)</f>
        <v>0</v>
      </c>
      <c r="BK3" s="362">
        <f>(Tableau_B1!BK3+Tableau_B1!BK11+Tableau_B1!BK32)</f>
        <v>0</v>
      </c>
      <c r="BL3" s="362">
        <f>(Tableau_B1!BL3+Tableau_B1!BL11+Tableau_B1!BL32)</f>
        <v>0</v>
      </c>
      <c r="BM3" s="362">
        <f>(Tableau_B1!BM3+Tableau_B1!BM11+Tableau_B1!BM32)</f>
        <v>0</v>
      </c>
      <c r="BN3" s="362">
        <f>(Tableau_B1!BN3+Tableau_B1!BN11+Tableau_B1!BN32)</f>
        <v>0</v>
      </c>
      <c r="BO3" s="362">
        <f>(Tableau_B1!BO3+Tableau_B1!BO11+Tableau_B1!BO32)</f>
        <v>154.9473492715893</v>
      </c>
      <c r="BP3" s="362">
        <f>(Tableau_B1!BP3+Tableau_B1!BP11+Tableau_B1!BP32)</f>
        <v>4.3301336365636498</v>
      </c>
      <c r="BQ3" s="362">
        <f>(Tableau_B1!BQ3+Tableau_B1!BQ11+Tableau_B1!BQ32)</f>
        <v>87.520086561917907</v>
      </c>
      <c r="BR3" s="362">
        <f>(Tableau_B1!BR3+Tableau_B1!BR11+Tableau_B1!BR32)</f>
        <v>87.520086561917907</v>
      </c>
      <c r="BS3" s="362">
        <f>(Tableau_B1!BS3+Tableau_B1!BS11+Tableau_B1!BS32)</f>
        <v>0</v>
      </c>
      <c r="BT3" s="362">
        <f>(Tableau_B1!BT3+Tableau_B1!BT11+Tableau_B1!BT32)</f>
        <v>3.4562872984071493</v>
      </c>
      <c r="BU3" s="362">
        <f>(Tableau_B1!BU3+Tableau_B1!BU11+Tableau_B1!BU32)</f>
        <v>1.6071329489439701</v>
      </c>
      <c r="BV3" s="362">
        <f>(Tableau_B1!BV3+Tableau_B1!BV11+Tableau_B1!BV32)</f>
        <v>1.8491543494631795</v>
      </c>
      <c r="BW3" s="362">
        <f>(Tableau_B1!BW3+Tableau_B1!BW11+Tableau_B1!BW32)</f>
        <v>6.2914082982408308</v>
      </c>
      <c r="BX3" s="362">
        <f>(Tableau_B1!BX3+Tableau_B1!BX11+Tableau_B1!BX32)</f>
        <v>0.99626100734957246</v>
      </c>
      <c r="BY3" s="362">
        <f>(Tableau_B1!BY3+Tableau_B1!BY11+Tableau_B1!BY32)</f>
        <v>0</v>
      </c>
      <c r="BZ3" s="362">
        <f>(Tableau_B1!BZ3+Tableau_B1!BZ11+Tableau_B1!BZ32)</f>
        <v>5.2951472908912587</v>
      </c>
      <c r="CA3" s="362">
        <f>(Tableau_B1!CA3+Tableau_B1!CA11+Tableau_B1!CA32)</f>
        <v>1.6817187504300577</v>
      </c>
      <c r="CB3" s="362">
        <f>(Tableau_B1!CB3+Tableau_B1!CB11+Tableau_B1!CB32)</f>
        <v>0</v>
      </c>
      <c r="CC3" s="362">
        <f>(Tableau_B1!CC3+Tableau_B1!CC11+Tableau_B1!CC32)</f>
        <v>0</v>
      </c>
      <c r="CD3" s="362">
        <f>(Tableau_B1!CD3+Tableau_B1!CD11+Tableau_B1!CD32)</f>
        <v>0</v>
      </c>
      <c r="CE3" s="362">
        <f>(Tableau_B1!CE3+Tableau_B1!CE11+Tableau_B1!CE32)</f>
        <v>0</v>
      </c>
      <c r="CF3" s="362">
        <f>(Tableau_B1!CF3+Tableau_B1!CF11+Tableau_B1!CF32)</f>
        <v>0</v>
      </c>
      <c r="CG3" s="362">
        <f>(Tableau_B1!CG3+Tableau_B1!CG11+Tableau_B1!CG32)</f>
        <v>0</v>
      </c>
      <c r="CH3" s="363"/>
      <c r="CI3" s="364"/>
      <c r="CJ3" s="364"/>
      <c r="CK3" s="362"/>
    </row>
    <row r="4" spans="1:90" s="371" customFormat="1" ht="26.25" customHeight="1" x14ac:dyDescent="0.25">
      <c r="A4" s="366" t="s">
        <v>123</v>
      </c>
      <c r="B4" s="367" t="s">
        <v>353</v>
      </c>
      <c r="C4" s="368">
        <f>Tableau_A!C11+Tableau_A!C36</f>
        <v>2316931.1164924414</v>
      </c>
      <c r="D4" s="368">
        <f>Tableau_A!D11+Tableau_A!D36</f>
        <v>62361.291454142171</v>
      </c>
      <c r="E4" s="368">
        <f>Tableau_A!E11+Tableau_A!E36</f>
        <v>12567.493254137818</v>
      </c>
      <c r="F4" s="368">
        <f>Tableau_A!F11+Tableau_A!F36</f>
        <v>49703.332915692867</v>
      </c>
      <c r="G4" s="368">
        <f>Tableau_A!G11+Tableau_A!G36</f>
        <v>90.465284311483273</v>
      </c>
      <c r="H4" s="368">
        <f>Tableau_A!H11+Tableau_A!H36</f>
        <v>0</v>
      </c>
      <c r="I4" s="368">
        <f>Tableau_A!I11+Tableau_A!I36</f>
        <v>1887248.331273349</v>
      </c>
      <c r="J4" s="368">
        <f>Tableau_A!J11+Tableau_A!J36</f>
        <v>9668.0848466544576</v>
      </c>
      <c r="K4" s="368">
        <f>Tableau_A!K11+Tableau_A!K36</f>
        <v>91.444664340700101</v>
      </c>
      <c r="L4" s="368">
        <f>Tableau_A!L11+Tableau_A!L36</f>
        <v>928.39156364627081</v>
      </c>
      <c r="M4" s="368">
        <f>Tableau_A!M11+Tableau_A!M36</f>
        <v>4061.520676166565</v>
      </c>
      <c r="N4" s="368">
        <f>Tableau_A!N11+Tableau_A!N36</f>
        <v>3693.5959965077736</v>
      </c>
      <c r="O4" s="368">
        <f>Tableau_A!O11+Tableau_A!O36</f>
        <v>1501020.9893108124</v>
      </c>
      <c r="P4" s="368">
        <f>Tableau_A!P11+Tableau_A!P36</f>
        <v>286135.00632174255</v>
      </c>
      <c r="Q4" s="368">
        <f>Tableau_A!Q11+Tableau_A!Q36</f>
        <v>32.772625821536018</v>
      </c>
      <c r="R4" s="368">
        <f>Tableau_A!R11+Tableau_A!R36</f>
        <v>981.66724075349828</v>
      </c>
      <c r="S4" s="368">
        <f>Tableau_A!S11+Tableau_A!S36</f>
        <v>3934.5563517033429</v>
      </c>
      <c r="T4" s="368">
        <f>Tableau_A!T11+Tableau_A!T36</f>
        <v>74596.212254354934</v>
      </c>
      <c r="U4" s="368">
        <f>Tableau_A!U11+Tableau_A!U36</f>
        <v>1.5827568085200543</v>
      </c>
      <c r="V4" s="368">
        <f>Tableau_A!V11+Tableau_A!V36</f>
        <v>3.3639986459705153E-2</v>
      </c>
      <c r="W4" s="368">
        <f>Tableau_A!W11+Tableau_A!W36</f>
        <v>7.0907117336841505E-2</v>
      </c>
      <c r="X4" s="368">
        <f>Tableau_A!X11+Tableau_A!X36</f>
        <v>1.2637502385813471</v>
      </c>
      <c r="Y4" s="368">
        <f>Tableau_A!Y11+Tableau_A!Y36</f>
        <v>1.1903081628994057</v>
      </c>
      <c r="Z4" s="368">
        <f>Tableau_A!Z11+Tableau_A!Z36</f>
        <v>2.1793219675743156</v>
      </c>
      <c r="AA4" s="368">
        <f>Tableau_A!AA11+Tableau_A!AA36</f>
        <v>2096.1587677913712</v>
      </c>
      <c r="AB4" s="368">
        <f>Tableau_A!AB11+Tableau_A!AB36</f>
        <v>1.6099687725231</v>
      </c>
      <c r="AC4" s="368">
        <f>Tableau_A!AC11+Tableau_A!AC36</f>
        <v>353427.31684652937</v>
      </c>
      <c r="AD4" s="368">
        <f>Tableau_A!AD11+Tableau_A!AD36</f>
        <v>9569.2567261551521</v>
      </c>
      <c r="AE4" s="368">
        <f>Tableau_A!AE11+Tableau_A!AE36</f>
        <v>0.34052621442435144</v>
      </c>
      <c r="AF4" s="368">
        <f>Tableau_A!AF11+Tableau_A!AF36</f>
        <v>9568.9161999407279</v>
      </c>
      <c r="AG4" s="368">
        <f>Tableau_A!AG11+Tableau_A!AG36</f>
        <v>3440.7818087246242</v>
      </c>
      <c r="AH4" s="368">
        <f>Tableau_A!AH11+Tableau_A!AH36</f>
        <v>462.80998953296978</v>
      </c>
      <c r="AI4" s="368">
        <f>Tableau_A!AI11+Tableau_A!AI36</f>
        <v>375.97695192110638</v>
      </c>
      <c r="AJ4" s="368">
        <f>Tableau_A!AJ11+Tableau_A!AJ36</f>
        <v>86.833037611863432</v>
      </c>
      <c r="AK4" s="368">
        <f>Tableau_A!AK11+Tableau_A!AK36</f>
        <v>0</v>
      </c>
      <c r="AL4" s="368">
        <f>Tableau_A!AL11+Tableau_A!AL36</f>
        <v>0</v>
      </c>
      <c r="AM4" s="368">
        <f>Tableau_A!AM11+Tableau_A!AM36</f>
        <v>0</v>
      </c>
      <c r="AN4" s="368">
        <f>Tableau_A!AN11+Tableau_A!AN36</f>
        <v>0</v>
      </c>
      <c r="AO4" s="368">
        <f>Tableau_A!AO11+Tableau_A!AO36</f>
        <v>0</v>
      </c>
      <c r="AP4" s="368">
        <f>Tableau_A!AP11+Tableau_A!AP36</f>
        <v>0</v>
      </c>
      <c r="AQ4" s="368">
        <f>Tableau_A!AQ11+Tableau_A!AQ36</f>
        <v>0</v>
      </c>
      <c r="AR4" s="368">
        <f>Tableau_A!AR11+Tableau_A!AR36</f>
        <v>2.4148102312457391</v>
      </c>
      <c r="AS4" s="368">
        <f>Tableau_A!AS11+Tableau_A!AS36</f>
        <v>111.03420479342708</v>
      </c>
      <c r="AT4" s="368">
        <f>Tableau_A!AT11+Tableau_A!AT36</f>
        <v>1.2256298040928848</v>
      </c>
      <c r="AU4" s="368">
        <f>Tableau_A!AU11+Tableau_A!AU36</f>
        <v>0.43866340578507079</v>
      </c>
      <c r="AV4" s="368">
        <f>Tableau_A!AV11+Tableau_A!AV36</f>
        <v>0</v>
      </c>
      <c r="AW4" s="368">
        <f>Tableau_A!AW11+Tableau_A!AW36</f>
        <v>109.36991158354913</v>
      </c>
      <c r="AX4" s="368">
        <f>Tableau_A!AX11+Tableau_A!AX36</f>
        <v>0</v>
      </c>
      <c r="AY4" s="368">
        <f>Tableau_A!AY11+Tableau_A!AY36</f>
        <v>0</v>
      </c>
      <c r="AZ4" s="368">
        <f>Tableau_A!AZ11+Tableau_A!AZ36</f>
        <v>0</v>
      </c>
      <c r="BA4" s="368">
        <f>Tableau_A!BA11+Tableau_A!BA36</f>
        <v>0</v>
      </c>
      <c r="BB4" s="368">
        <f>Tableau_A!BB11+Tableau_A!BB36</f>
        <v>41.106355490912343</v>
      </c>
      <c r="BC4" s="368">
        <f>Tableau_A!BC11+Tableau_A!BC36</f>
        <v>0</v>
      </c>
      <c r="BD4" s="368">
        <f>Tableau_A!BD11+Tableau_A!BD36</f>
        <v>66.063596838805054</v>
      </c>
      <c r="BE4" s="368">
        <f>Tableau_A!BE11+Tableau_A!BE36</f>
        <v>48.826296041189522</v>
      </c>
      <c r="BF4" s="368">
        <f>Tableau_A!BF11+Tableau_A!BF36</f>
        <v>1.7417114480046711</v>
      </c>
      <c r="BG4" s="368">
        <f>Tableau_A!BG11+Tableau_A!BG36</f>
        <v>15.49558934961086</v>
      </c>
      <c r="BH4" s="368">
        <f>Tableau_A!BH11+Tableau_A!BH36</f>
        <v>0</v>
      </c>
      <c r="BI4" s="368">
        <f>Tableau_A!BI11+Tableau_A!BI36</f>
        <v>0</v>
      </c>
      <c r="BJ4" s="368">
        <f>Tableau_A!BJ11+Tableau_A!BJ36</f>
        <v>44.303587334552788</v>
      </c>
      <c r="BK4" s="368">
        <f>Tableau_A!BK11+Tableau_A!BK36</f>
        <v>8.0453724403549618</v>
      </c>
      <c r="BL4" s="368">
        <f>Tableau_A!BL11+Tableau_A!BL36</f>
        <v>0</v>
      </c>
      <c r="BM4" s="368">
        <f>Tableau_A!BM11+Tableau_A!BM36</f>
        <v>0</v>
      </c>
      <c r="BN4" s="368">
        <f>Tableau_A!BN11+Tableau_A!BN36</f>
        <v>36.258214894197828</v>
      </c>
      <c r="BO4" s="368">
        <f>Tableau_A!BO11+Tableau_A!BO36</f>
        <v>67.950037377151133</v>
      </c>
      <c r="BP4" s="368">
        <f>Tableau_A!BP11+Tableau_A!BP36</f>
        <v>3.880725827881089</v>
      </c>
      <c r="BQ4" s="368">
        <f>Tableau_A!BQ11+Tableau_A!BQ36</f>
        <v>78.43671555798899</v>
      </c>
      <c r="BR4" s="368">
        <f>Tableau_A!BR11+Tableau_A!BR36</f>
        <v>78.43671555798899</v>
      </c>
      <c r="BS4" s="368">
        <f>Tableau_A!BS11+Tableau_A!BS36</f>
        <v>0</v>
      </c>
      <c r="BT4" s="368">
        <f>Tableau_A!BT11+Tableau_A!BT36</f>
        <v>1.8562576329850948</v>
      </c>
      <c r="BU4" s="368">
        <f>Tableau_A!BU11+Tableau_A!BU36</f>
        <v>0.86313797035157902</v>
      </c>
      <c r="BV4" s="368">
        <f>Tableau_A!BV11+Tableau_A!BV36</f>
        <v>0.99311966263351581</v>
      </c>
      <c r="BW4" s="368">
        <f>Tableau_A!BW11+Tableau_A!BW36</f>
        <v>3.3789073845850139</v>
      </c>
      <c r="BX4" s="368">
        <f>Tableau_A!BX11+Tableau_A!BX36</f>
        <v>0.53505884773824564</v>
      </c>
      <c r="BY4" s="368">
        <f>Tableau_A!BY11+Tableau_A!BY36</f>
        <v>0</v>
      </c>
      <c r="BZ4" s="368">
        <f>Tableau_A!BZ11+Tableau_A!BZ36</f>
        <v>2.8438485368467683</v>
      </c>
      <c r="CA4" s="368">
        <f>Tableau_A!CA11+Tableau_A!CA36</f>
        <v>0.90319553830452848</v>
      </c>
      <c r="CB4" s="368">
        <f>Tableau_A!CB11+Tableau_A!CB36</f>
        <v>0</v>
      </c>
      <c r="CC4" s="368">
        <f>Tableau_A!CC11+Tableau_A!CC36</f>
        <v>0</v>
      </c>
      <c r="CD4" s="368">
        <f>Tableau_A!CD11+Tableau_A!CD36</f>
        <v>0</v>
      </c>
      <c r="CE4" s="368">
        <f>Tableau_A!CE11+Tableau_A!CE36</f>
        <v>0</v>
      </c>
      <c r="CF4" s="368">
        <f>Tableau_A!CF11+Tableau_A!CF36</f>
        <v>0</v>
      </c>
      <c r="CG4" s="368">
        <f>Tableau_A!CG11+Tableau_A!CG36</f>
        <v>0</v>
      </c>
      <c r="CH4" s="369"/>
      <c r="CI4" s="370"/>
      <c r="CJ4" s="370"/>
      <c r="CK4" s="369"/>
    </row>
    <row r="5" spans="1:90" s="371" customFormat="1" ht="26.25" customHeight="1" x14ac:dyDescent="0.25">
      <c r="A5" s="372" t="s">
        <v>124</v>
      </c>
      <c r="B5" s="367" t="s">
        <v>351</v>
      </c>
      <c r="C5" s="368">
        <f>Tableau_B2!C11+Tableau_B2!C33+Tableau_B2!C34</f>
        <v>1526969.6725145236</v>
      </c>
      <c r="D5" s="368">
        <f>Tableau_B2!D11+Tableau_B2!D33+Tableau_B2!D34</f>
        <v>34610.440975258061</v>
      </c>
      <c r="E5" s="368">
        <f>Tableau_B2!E11+Tableau_B2!E33+Tableau_B2!E34</f>
        <v>28279.689860091163</v>
      </c>
      <c r="F5" s="368">
        <f>Tableau_B2!F11+Tableau_B2!F33+Tableau_B2!F34</f>
        <v>3741.2042648529173</v>
      </c>
      <c r="G5" s="368">
        <f>Tableau_B2!G11+Tableau_B2!G33+Tableau_B2!G34</f>
        <v>2589.5468503139768</v>
      </c>
      <c r="H5" s="368">
        <f>Tableau_B2!H11+Tableau_B2!H33+Tableau_B2!H34</f>
        <v>10288.577320479273</v>
      </c>
      <c r="I5" s="368">
        <f>Tableau_B2!I11+Tableau_B2!I33+Tableau_B2!I34</f>
        <v>940826.36171297857</v>
      </c>
      <c r="J5" s="368">
        <f>Tableau_B2!J11+Tableau_B2!J33+Tableau_B2!J34</f>
        <v>62577.857468037553</v>
      </c>
      <c r="K5" s="368">
        <f>Tableau_B2!K11+Tableau_B2!K33+Tableau_B2!K34</f>
        <v>9171.7971353845951</v>
      </c>
      <c r="L5" s="368">
        <f>Tableau_B2!L11+Tableau_B2!L33+Tableau_B2!L34</f>
        <v>2167.7571224438016</v>
      </c>
      <c r="M5" s="368">
        <f>Tableau_B2!M11+Tableau_B2!M33+Tableau_B2!M34</f>
        <v>19679.784730443778</v>
      </c>
      <c r="N5" s="368">
        <f>Tableau_B2!N11+Tableau_B2!N33+Tableau_B2!N34</f>
        <v>12343.415247618725</v>
      </c>
      <c r="O5" s="368">
        <f>Tableau_B2!O11+Tableau_B2!O33+Tableau_B2!O34</f>
        <v>88734.636830629519</v>
      </c>
      <c r="P5" s="368">
        <f>Tableau_B2!P11+Tableau_B2!P33+Tableau_B2!P34</f>
        <v>481545.66731286899</v>
      </c>
      <c r="Q5" s="368">
        <f>Tableau_B2!Q11+Tableau_B2!Q33+Tableau_B2!Q34</f>
        <v>7707.1022799097018</v>
      </c>
      <c r="R5" s="368">
        <f>Tableau_B2!R11+Tableau_B2!R33+Tableau_B2!R34</f>
        <v>3511.4023873325527</v>
      </c>
      <c r="S5" s="368">
        <f>Tableau_B2!S11+Tableau_B2!S33+Tableau_B2!S34</f>
        <v>70270.628006047802</v>
      </c>
      <c r="T5" s="368">
        <f>Tableau_B2!T11+Tableau_B2!T33+Tableau_B2!T34</f>
        <v>151542.42498783403</v>
      </c>
      <c r="U5" s="368">
        <f>Tableau_B2!U11+Tableau_B2!U33+Tableau_B2!U34</f>
        <v>7062.3457785141691</v>
      </c>
      <c r="V5" s="368">
        <f>Tableau_B2!V11+Tableau_B2!V33+Tableau_B2!V34</f>
        <v>1916.622554160469</v>
      </c>
      <c r="W5" s="368">
        <f>Tableau_B2!W11+Tableau_B2!W33+Tableau_B2!W34</f>
        <v>3098.4274264807091</v>
      </c>
      <c r="X5" s="368">
        <f>Tableau_B2!X11+Tableau_B2!X33+Tableau_B2!X34</f>
        <v>5501.038378864996</v>
      </c>
      <c r="Y5" s="368">
        <f>Tableau_B2!Y11+Tableau_B2!Y33+Tableau_B2!Y34</f>
        <v>4634.0321552690029</v>
      </c>
      <c r="Z5" s="368">
        <f>Tableau_B2!Z11+Tableau_B2!Z33+Tableau_B2!Z34</f>
        <v>903.31844120665596</v>
      </c>
      <c r="AA5" s="368">
        <f>Tableau_B2!AA11+Tableau_B2!AA33+Tableau_B2!AA34</f>
        <v>5090.4771172033479</v>
      </c>
      <c r="AB5" s="368">
        <f>Tableau_B2!AB11+Tableau_B2!AB33+Tableau_B2!AB34</f>
        <v>3367.6263527281708</v>
      </c>
      <c r="AC5" s="368">
        <f>Tableau_B2!AC11+Tableau_B2!AC33+Tableau_B2!AC34</f>
        <v>27695.756854609372</v>
      </c>
      <c r="AD5" s="368">
        <f>Tableau_B2!AD11+Tableau_B2!AD33+Tableau_B2!AD34</f>
        <v>13078.631481225862</v>
      </c>
      <c r="AE5" s="368">
        <f>Tableau_B2!AE11+Tableau_B2!AE33+Tableau_B2!AE34</f>
        <v>1756.9134344282772</v>
      </c>
      <c r="AF5" s="368">
        <f>Tableau_B2!AF11+Tableau_B2!AF33+Tableau_B2!AF34</f>
        <v>11321.718046797587</v>
      </c>
      <c r="AG5" s="368">
        <f>Tableau_B2!AG11+Tableau_B2!AG33+Tableau_B2!AG34</f>
        <v>64966.135407887334</v>
      </c>
      <c r="AH5" s="368">
        <f>Tableau_B2!AH11+Tableau_B2!AH33+Tableau_B2!AH34</f>
        <v>60634.962720227893</v>
      </c>
      <c r="AI5" s="368">
        <f>Tableau_B2!AI11+Tableau_B2!AI33+Tableau_B2!AI34</f>
        <v>7605.5403949882975</v>
      </c>
      <c r="AJ5" s="368">
        <f>Tableau_B2!AJ11+Tableau_B2!AJ33+Tableau_B2!AJ34</f>
        <v>23188.52233311794</v>
      </c>
      <c r="AK5" s="368">
        <f>Tableau_B2!AK11+Tableau_B2!AK33+Tableau_B2!AK34</f>
        <v>29840.899992121649</v>
      </c>
      <c r="AL5" s="368">
        <f>Tableau_B2!AL11+Tableau_B2!AL33+Tableau_B2!AL34</f>
        <v>206567.79559746734</v>
      </c>
      <c r="AM5" s="368">
        <f>Tableau_B2!AM11+Tableau_B2!AM33+Tableau_B2!AM34</f>
        <v>66491.736413865612</v>
      </c>
      <c r="AN5" s="368">
        <f>Tableau_B2!AN11+Tableau_B2!AN33+Tableau_B2!AN34</f>
        <v>42879.090680949579</v>
      </c>
      <c r="AO5" s="368">
        <f>Tableau_B2!AO11+Tableau_B2!AO33+Tableau_B2!AO34</f>
        <v>58624.912492358417</v>
      </c>
      <c r="AP5" s="368">
        <f>Tableau_B2!AP11+Tableau_B2!AP33+Tableau_B2!AP34</f>
        <v>35180.989679282422</v>
      </c>
      <c r="AQ5" s="368">
        <f>Tableau_B2!AQ11+Tableau_B2!AQ33+Tableau_B2!AQ34</f>
        <v>3391.0663310113268</v>
      </c>
      <c r="AR5" s="368">
        <f>Tableau_B2!AR11+Tableau_B2!AR33+Tableau_B2!AR34</f>
        <v>18705.232644781881</v>
      </c>
      <c r="AS5" s="368">
        <f>Tableau_B2!AS11+Tableau_B2!AS33+Tableau_B2!AS34</f>
        <v>8948.034706340175</v>
      </c>
      <c r="AT5" s="368">
        <f>Tableau_B2!AT11+Tableau_B2!AT33+Tableau_B2!AT34</f>
        <v>2820.9984917130218</v>
      </c>
      <c r="AU5" s="368">
        <f>Tableau_B2!AU11+Tableau_B2!AU33+Tableau_B2!AU34</f>
        <v>1589.7754427788036</v>
      </c>
      <c r="AV5" s="368">
        <f>Tableau_B2!AV11+Tableau_B2!AV33+Tableau_B2!AV34</f>
        <v>1698.9197450101292</v>
      </c>
      <c r="AW5" s="368">
        <f>Tableau_B2!AW11+Tableau_B2!AW33+Tableau_B2!AW34</f>
        <v>2838.3410268382208</v>
      </c>
      <c r="AX5" s="368">
        <f>Tableau_B2!AX11+Tableau_B2!AX33+Tableau_B2!AX34</f>
        <v>7630.1768343352469</v>
      </c>
      <c r="AY5" s="368">
        <f>Tableau_B2!AY11+Tableau_B2!AY33+Tableau_B2!AY34</f>
        <v>3332.1880092205506</v>
      </c>
      <c r="AZ5" s="368">
        <f>Tableau_B2!AZ11+Tableau_B2!AZ33+Tableau_B2!AZ34</f>
        <v>1467.5164903900827</v>
      </c>
      <c r="BA5" s="368">
        <f>Tableau_B2!BA11+Tableau_B2!BA33+Tableau_B2!BA34</f>
        <v>2830.4723347246136</v>
      </c>
      <c r="BB5" s="368">
        <f>Tableau_B2!BB11+Tableau_B2!BB33+Tableau_B2!BB34</f>
        <v>3179.5900754776862</v>
      </c>
      <c r="BC5" s="368">
        <f>Tableau_B2!BC11+Tableau_B2!BC33+Tableau_B2!BC34</f>
        <v>0</v>
      </c>
      <c r="BD5" s="368">
        <f>Tableau_B2!BD11+Tableau_B2!BD33+Tableau_B2!BD34</f>
        <v>26214.377150391749</v>
      </c>
      <c r="BE5" s="368">
        <f>Tableau_B2!BE11+Tableau_B2!BE33+Tableau_B2!BE34</f>
        <v>16388.152782913588</v>
      </c>
      <c r="BF5" s="368">
        <f>Tableau_B2!BF11+Tableau_B2!BF33+Tableau_B2!BF34</f>
        <v>4696.1171133665712</v>
      </c>
      <c r="BG5" s="368">
        <f>Tableau_B2!BG11+Tableau_B2!BG33+Tableau_B2!BG34</f>
        <v>3058.0399177229087</v>
      </c>
      <c r="BH5" s="368">
        <f>Tableau_B2!BH11+Tableau_B2!BH33+Tableau_B2!BH34</f>
        <v>1103.3133020310893</v>
      </c>
      <c r="BI5" s="368">
        <f>Tableau_B2!BI11+Tableau_B2!BI33+Tableau_B2!BI34</f>
        <v>968.75403435759904</v>
      </c>
      <c r="BJ5" s="368">
        <f>Tableau_B2!BJ11+Tableau_B2!BJ33+Tableau_B2!BJ34</f>
        <v>18503.996159509086</v>
      </c>
      <c r="BK5" s="368">
        <f>Tableau_B2!BK11+Tableau_B2!BK33+Tableau_B2!BK34</f>
        <v>4762.1332510730017</v>
      </c>
      <c r="BL5" s="368">
        <f>Tableau_B2!BL11+Tableau_B2!BL33+Tableau_B2!BL34</f>
        <v>6197.5143604091227</v>
      </c>
      <c r="BM5" s="368">
        <f>Tableau_B2!BM11+Tableau_B2!BM33+Tableau_B2!BM34</f>
        <v>817.97161584170453</v>
      </c>
      <c r="BN5" s="368">
        <f>Tableau_B2!BN11+Tableau_B2!BN33+Tableau_B2!BN34</f>
        <v>6726.3769321852542</v>
      </c>
      <c r="BO5" s="368">
        <f>Tableau_B2!BO11+Tableau_B2!BO33+Tableau_B2!BO34</f>
        <v>29504.282096047998</v>
      </c>
      <c r="BP5" s="368">
        <f>Tableau_B2!BP11+Tableau_B2!BP33+Tableau_B2!BP34</f>
        <v>15022.646618045455</v>
      </c>
      <c r="BQ5" s="368">
        <f>Tableau_B2!BQ11+Tableau_B2!BQ33+Tableau_B2!BQ34</f>
        <v>23921.279070770266</v>
      </c>
      <c r="BR5" s="368">
        <f>Tableau_B2!BR11+Tableau_B2!BR33+Tableau_B2!BR34</f>
        <v>15689.967571490068</v>
      </c>
      <c r="BS5" s="368">
        <f>Tableau_B2!BS11+Tableau_B2!BS33+Tableau_B2!BS34</f>
        <v>8231.311499280202</v>
      </c>
      <c r="BT5" s="368">
        <f>Tableau_B2!BT11+Tableau_B2!BT33+Tableau_B2!BT34</f>
        <v>6958.7436886273044</v>
      </c>
      <c r="BU5" s="368">
        <f>Tableau_B2!BU11+Tableau_B2!BU33+Tableau_B2!BU34</f>
        <v>3563.2809412507954</v>
      </c>
      <c r="BV5" s="368">
        <f>Tableau_B2!BV11+Tableau_B2!BV33+Tableau_B2!BV34</f>
        <v>3395.4627473765099</v>
      </c>
      <c r="BW5" s="368">
        <f>Tableau_B2!BW11+Tableau_B2!BW33+Tableau_B2!BW34</f>
        <v>8707.0893372539267</v>
      </c>
      <c r="BX5" s="368">
        <f>Tableau_B2!BX11+Tableau_B2!BX33+Tableau_B2!BX34</f>
        <v>2050.0413455732782</v>
      </c>
      <c r="BY5" s="368">
        <f>Tableau_B2!BY11+Tableau_B2!BY33+Tableau_B2!BY34</f>
        <v>1887.9212607725676</v>
      </c>
      <c r="BZ5" s="368">
        <f>Tableau_B2!BZ11+Tableau_B2!BZ33+Tableau_B2!BZ34</f>
        <v>4769.1267309080831</v>
      </c>
      <c r="CA5" s="368">
        <f>Tableau_B2!CA11+Tableau_B2!CA33+Tableau_B2!CA34</f>
        <v>1005.5620628086689</v>
      </c>
      <c r="CB5" s="368">
        <f>Tableau_B2!CB11+Tableau_B2!CB33+Tableau_B2!CB34</f>
        <v>0</v>
      </c>
      <c r="CC5" s="368">
        <f>Tableau_B2!CC11+Tableau_B2!CC33+Tableau_B2!CC34</f>
        <v>540874.43857769447</v>
      </c>
      <c r="CD5" s="368">
        <f>Tableau_B2!CD11+Tableau_B2!CD33+Tableau_B2!CD34</f>
        <v>298662.57087355381</v>
      </c>
      <c r="CE5" s="368">
        <f>Tableau_B2!CE11+Tableau_B2!CE33+Tableau_B2!CE34</f>
        <v>123969.47110886745</v>
      </c>
      <c r="CF5" s="368">
        <f>Tableau_B2!CF11+Tableau_B2!CF33+Tableau_B2!CF34</f>
        <v>118242.3965952733</v>
      </c>
      <c r="CG5" s="368">
        <f>Tableau_B2!CG11+Tableau_B2!CG33+Tableau_B2!CG34</f>
        <v>-12923.66508935437</v>
      </c>
      <c r="CH5" s="373"/>
      <c r="CI5" s="370"/>
      <c r="CJ5" s="370"/>
      <c r="CK5" s="369"/>
    </row>
    <row r="6" spans="1:90" s="371" customFormat="1" ht="26.25" customHeight="1" x14ac:dyDescent="0.25">
      <c r="A6" s="372" t="s">
        <v>125</v>
      </c>
      <c r="B6" s="374" t="s">
        <v>347</v>
      </c>
      <c r="C6" s="375">
        <f>C3-C4+C5</f>
        <v>1700747.0910262915</v>
      </c>
      <c r="D6" s="375">
        <f t="shared" ref="D6" si="0">D3-D4+D5</f>
        <v>35290.453231097272</v>
      </c>
      <c r="E6" s="375">
        <f>E3-E4+E5</f>
        <v>29050.167400241862</v>
      </c>
      <c r="F6" s="375">
        <f t="shared" ref="F6:BQ6" si="1">F3-F4+F5</f>
        <v>3741.2042648529173</v>
      </c>
      <c r="G6" s="375">
        <f t="shared" si="1"/>
        <v>2499.0815660024937</v>
      </c>
      <c r="H6" s="375">
        <f t="shared" si="1"/>
        <v>10288.577320479273</v>
      </c>
      <c r="I6" s="375">
        <f t="shared" si="1"/>
        <v>655887.95717811782</v>
      </c>
      <c r="J6" s="375">
        <f t="shared" si="1"/>
        <v>55921.298804131402</v>
      </c>
      <c r="K6" s="375">
        <f t="shared" si="1"/>
        <v>9103.2821951767983</v>
      </c>
      <c r="L6" s="375">
        <f t="shared" si="1"/>
        <v>2652.6143208595163</v>
      </c>
      <c r="M6" s="375">
        <f t="shared" si="1"/>
        <v>17606.75475909001</v>
      </c>
      <c r="N6" s="375">
        <f t="shared" si="1"/>
        <v>10860.955660796717</v>
      </c>
      <c r="O6" s="375">
        <f t="shared" si="1"/>
        <v>106417.05021638816</v>
      </c>
      <c r="P6" s="375">
        <f t="shared" si="1"/>
        <v>212965.45826250274</v>
      </c>
      <c r="Q6" s="375">
        <f t="shared" si="1"/>
        <v>7710.8975168340457</v>
      </c>
      <c r="R6" s="375">
        <f t="shared" si="1"/>
        <v>4023.384247713509</v>
      </c>
      <c r="S6" s="375">
        <f t="shared" si="1"/>
        <v>66386.207904967538</v>
      </c>
      <c r="T6" s="375">
        <f t="shared" si="1"/>
        <v>131533.86977640609</v>
      </c>
      <c r="U6" s="375">
        <f t="shared" si="1"/>
        <v>7060.7630217056494</v>
      </c>
      <c r="V6" s="375">
        <f t="shared" si="1"/>
        <v>1916.5889141740092</v>
      </c>
      <c r="W6" s="375">
        <f t="shared" si="1"/>
        <v>3098.3565193633722</v>
      </c>
      <c r="X6" s="375">
        <f t="shared" si="1"/>
        <v>5499.7746286264146</v>
      </c>
      <c r="Y6" s="375">
        <f t="shared" si="1"/>
        <v>4632.8418471061032</v>
      </c>
      <c r="Z6" s="375">
        <f t="shared" si="1"/>
        <v>901.13911923908165</v>
      </c>
      <c r="AA6" s="375">
        <f t="shared" si="1"/>
        <v>4230.703079080522</v>
      </c>
      <c r="AB6" s="375">
        <f>AB3-AB4+AB5</f>
        <v>3366.0163839556476</v>
      </c>
      <c r="AC6" s="375">
        <f t="shared" si="1"/>
        <v>480632.64737295837</v>
      </c>
      <c r="AD6" s="375">
        <f t="shared" si="1"/>
        <v>22187.076165506944</v>
      </c>
      <c r="AE6" s="375">
        <f t="shared" si="1"/>
        <v>1757.2069562084714</v>
      </c>
      <c r="AF6" s="375">
        <f t="shared" si="1"/>
        <v>20429.869209298475</v>
      </c>
      <c r="AG6" s="375">
        <f t="shared" si="1"/>
        <v>61560.174586705747</v>
      </c>
      <c r="AH6" s="375">
        <f t="shared" si="1"/>
        <v>60190.989306170042</v>
      </c>
      <c r="AI6" s="375">
        <f t="shared" si="1"/>
        <v>7229.5634430671907</v>
      </c>
      <c r="AJ6" s="375">
        <f t="shared" si="1"/>
        <v>23120.525870981193</v>
      </c>
      <c r="AK6" s="375">
        <f t="shared" si="1"/>
        <v>29840.899992121649</v>
      </c>
      <c r="AL6" s="375">
        <f t="shared" si="1"/>
        <v>206567.79559746734</v>
      </c>
      <c r="AM6" s="375">
        <f t="shared" si="1"/>
        <v>66491.736413865612</v>
      </c>
      <c r="AN6" s="375">
        <f t="shared" si="1"/>
        <v>42879.090680949579</v>
      </c>
      <c r="AO6" s="375">
        <f t="shared" si="1"/>
        <v>58624.912492358417</v>
      </c>
      <c r="AP6" s="375">
        <f t="shared" si="1"/>
        <v>35180.989679282422</v>
      </c>
      <c r="AQ6" s="375">
        <f t="shared" si="1"/>
        <v>3391.0663310113268</v>
      </c>
      <c r="AR6" s="375">
        <f t="shared" si="1"/>
        <v>18705.512292101106</v>
      </c>
      <c r="AS6" s="375">
        <f t="shared" si="1"/>
        <v>8837.8172775862095</v>
      </c>
      <c r="AT6" s="375">
        <f t="shared" si="1"/>
        <v>2819.7728619089289</v>
      </c>
      <c r="AU6" s="375">
        <f t="shared" si="1"/>
        <v>1590.1535554124807</v>
      </c>
      <c r="AV6" s="375">
        <f t="shared" si="1"/>
        <v>1698.9197450101292</v>
      </c>
      <c r="AW6" s="375">
        <f t="shared" si="1"/>
        <v>2728.9711152546715</v>
      </c>
      <c r="AX6" s="375">
        <f t="shared" si="1"/>
        <v>7630.1768343352469</v>
      </c>
      <c r="AY6" s="375">
        <f t="shared" si="1"/>
        <v>3332.1880092205506</v>
      </c>
      <c r="AZ6" s="375">
        <f t="shared" si="1"/>
        <v>1467.5164903900827</v>
      </c>
      <c r="BA6" s="375">
        <f t="shared" si="1"/>
        <v>2830.4723347246136</v>
      </c>
      <c r="BB6" s="375">
        <f t="shared" si="1"/>
        <v>3138.4837199867738</v>
      </c>
      <c r="BC6" s="375">
        <f t="shared" si="1"/>
        <v>0</v>
      </c>
      <c r="BD6" s="375">
        <f t="shared" si="1"/>
        <v>26148.313553552944</v>
      </c>
      <c r="BE6" s="375">
        <f t="shared" si="1"/>
        <v>16339.326486872398</v>
      </c>
      <c r="BF6" s="375">
        <f t="shared" si="1"/>
        <v>4694.3754019185662</v>
      </c>
      <c r="BG6" s="375">
        <f t="shared" si="1"/>
        <v>3042.544328373298</v>
      </c>
      <c r="BH6" s="375">
        <f t="shared" si="1"/>
        <v>1103.3133020310893</v>
      </c>
      <c r="BI6" s="375">
        <f t="shared" si="1"/>
        <v>968.75403435759904</v>
      </c>
      <c r="BJ6" s="375">
        <f t="shared" si="1"/>
        <v>18459.692572174532</v>
      </c>
      <c r="BK6" s="375">
        <f t="shared" si="1"/>
        <v>4754.0878786326466</v>
      </c>
      <c r="BL6" s="375">
        <f t="shared" si="1"/>
        <v>6197.5143604091227</v>
      </c>
      <c r="BM6" s="375">
        <f t="shared" si="1"/>
        <v>817.97161584170453</v>
      </c>
      <c r="BN6" s="375">
        <f t="shared" si="1"/>
        <v>6690.1187172910568</v>
      </c>
      <c r="BO6" s="375">
        <f t="shared" si="1"/>
        <v>29591.279407942438</v>
      </c>
      <c r="BP6" s="375">
        <f t="shared" si="1"/>
        <v>15023.096025854138</v>
      </c>
      <c r="BQ6" s="375">
        <f t="shared" si="1"/>
        <v>23930.362441774196</v>
      </c>
      <c r="BR6" s="375">
        <f t="shared" ref="BR6:CB6" si="2">BR3-BR4+BR5</f>
        <v>15699.050942493997</v>
      </c>
      <c r="BS6" s="375">
        <f t="shared" si="2"/>
        <v>8231.311499280202</v>
      </c>
      <c r="BT6" s="375">
        <f t="shared" si="2"/>
        <v>6960.3437182927264</v>
      </c>
      <c r="BU6" s="375">
        <f t="shared" si="2"/>
        <v>3564.024936229388</v>
      </c>
      <c r="BV6" s="375">
        <f t="shared" si="2"/>
        <v>3396.3187820633398</v>
      </c>
      <c r="BW6" s="375">
        <f t="shared" si="2"/>
        <v>8710.0018381675818</v>
      </c>
      <c r="BX6" s="375">
        <f t="shared" si="2"/>
        <v>2050.5025477328895</v>
      </c>
      <c r="BY6" s="375">
        <f t="shared" si="2"/>
        <v>1887.9212607725676</v>
      </c>
      <c r="BZ6" s="375">
        <f t="shared" si="2"/>
        <v>4771.5780296621278</v>
      </c>
      <c r="CA6" s="375">
        <f t="shared" si="2"/>
        <v>1006.3405860207944</v>
      </c>
      <c r="CB6" s="375">
        <f t="shared" si="2"/>
        <v>0</v>
      </c>
      <c r="CC6" s="375">
        <f>CC3-CC4+CC5</f>
        <v>540874.43857769447</v>
      </c>
      <c r="CD6" s="375">
        <f t="shared" ref="CD6:CG6" si="3">CD3-CD4+CD5</f>
        <v>298662.57087355381</v>
      </c>
      <c r="CE6" s="375">
        <f t="shared" si="3"/>
        <v>123969.47110886745</v>
      </c>
      <c r="CF6" s="375">
        <f t="shared" si="3"/>
        <v>118242.3965952733</v>
      </c>
      <c r="CG6" s="375">
        <f t="shared" si="3"/>
        <v>-12923.66508935437</v>
      </c>
      <c r="CH6" s="376"/>
      <c r="CI6" s="377"/>
      <c r="CJ6" s="377"/>
      <c r="CK6" s="378"/>
    </row>
    <row r="7" spans="1:90" s="356" customFormat="1" ht="18" customHeight="1" x14ac:dyDescent="0.25">
      <c r="A7" s="379"/>
      <c r="B7" s="380"/>
      <c r="C7" s="381"/>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row>
    <row r="8" spans="1:90" s="356" customFormat="1" ht="38.25" x14ac:dyDescent="0.25">
      <c r="A8" s="383" t="s">
        <v>155</v>
      </c>
      <c r="B8" s="384" t="s">
        <v>294</v>
      </c>
      <c r="C8" s="368">
        <f>Tableau_A!C36</f>
        <v>293546.39596878435</v>
      </c>
      <c r="D8" s="368">
        <f>Tableau_A!D36</f>
        <v>90.465284311483273</v>
      </c>
      <c r="E8" s="368">
        <f>Tableau_A!E36</f>
        <v>0</v>
      </c>
      <c r="F8" s="368">
        <f>Tableau_A!F36</f>
        <v>0</v>
      </c>
      <c r="G8" s="368">
        <f>Tableau_A!G36</f>
        <v>90.465284311483273</v>
      </c>
      <c r="H8" s="368">
        <f>Tableau_A!H36</f>
        <v>0</v>
      </c>
      <c r="I8" s="368">
        <f>Tableau_A!I36</f>
        <v>289337.85140967637</v>
      </c>
      <c r="J8" s="368">
        <f>Tableau_A!J36</f>
        <v>6128.1713478824113</v>
      </c>
      <c r="K8" s="368">
        <f>Tableau_A!K36</f>
        <v>70.894727517187945</v>
      </c>
      <c r="L8" s="368">
        <f>Tableau_A!L36</f>
        <v>0.30047327540563618</v>
      </c>
      <c r="M8" s="368">
        <f>Tableau_A!M36</f>
        <v>2228.9712815403846</v>
      </c>
      <c r="N8" s="368">
        <f>Tableau_A!N36</f>
        <v>1891.2483600948719</v>
      </c>
      <c r="O8" s="368">
        <f>Tableau_A!O36</f>
        <v>7.3345795461099146E-4</v>
      </c>
      <c r="P8" s="368">
        <f>Tableau_A!P36</f>
        <v>267478.88256797177</v>
      </c>
      <c r="Q8" s="368">
        <f>Tableau_A!Q36</f>
        <v>0</v>
      </c>
      <c r="R8" s="368">
        <f>Tableau_A!R36</f>
        <v>0.31715944387303624</v>
      </c>
      <c r="S8" s="368">
        <f>Tableau_A!S36</f>
        <v>3878.9840675902715</v>
      </c>
      <c r="T8" s="368">
        <f>Tableau_A!T36</f>
        <v>6368.4698697055865</v>
      </c>
      <c r="U8" s="368">
        <f>Tableau_A!U36</f>
        <v>1.5827568085200543</v>
      </c>
      <c r="V8" s="368">
        <f>Tableau_A!V36</f>
        <v>3.3639986459705153E-2</v>
      </c>
      <c r="W8" s="368">
        <f>Tableau_A!W36</f>
        <v>7.0907117336841505E-2</v>
      </c>
      <c r="X8" s="368">
        <f>Tableau_A!X36</f>
        <v>1.2637502385813471</v>
      </c>
      <c r="Y8" s="368">
        <f>Tableau_A!Y36</f>
        <v>1.1903081628994057</v>
      </c>
      <c r="Z8" s="368">
        <f>Tableau_A!Z36</f>
        <v>2.1793219675743156</v>
      </c>
      <c r="AA8" s="368">
        <f>Tableau_A!AA36</f>
        <v>1283.6801681428149</v>
      </c>
      <c r="AB8" s="368">
        <f>Tableau_A!AB36</f>
        <v>1.6099687725231</v>
      </c>
      <c r="AC8" s="368">
        <f>Tableau_A!AC36</f>
        <v>0.50704774177084577</v>
      </c>
      <c r="AD8" s="368">
        <f>Tableau_A!AD36</f>
        <v>0</v>
      </c>
      <c r="AE8" s="368">
        <f>Tableau_A!AE36</f>
        <v>0</v>
      </c>
      <c r="AF8" s="368">
        <f>Tableau_A!AF36</f>
        <v>0</v>
      </c>
      <c r="AG8" s="368">
        <f>Tableau_A!AG36</f>
        <v>3409.574756690582</v>
      </c>
      <c r="AH8" s="368">
        <f>Tableau_A!AH36</f>
        <v>445.92838931216875</v>
      </c>
      <c r="AI8" s="368">
        <f>Tableau_A!AI36</f>
        <v>375.97695192110638</v>
      </c>
      <c r="AJ8" s="368">
        <f>Tableau_A!AJ36</f>
        <v>69.951437391062385</v>
      </c>
      <c r="AK8" s="368">
        <f>Tableau_A!AK36</f>
        <v>0</v>
      </c>
      <c r="AL8" s="368">
        <f>Tableau_A!AL36</f>
        <v>0</v>
      </c>
      <c r="AM8" s="368">
        <f>Tableau_A!AM36</f>
        <v>0</v>
      </c>
      <c r="AN8" s="368">
        <f>Tableau_A!AN36</f>
        <v>0</v>
      </c>
      <c r="AO8" s="368">
        <f>Tableau_A!AO36</f>
        <v>0</v>
      </c>
      <c r="AP8" s="368">
        <f>Tableau_A!AP36</f>
        <v>0</v>
      </c>
      <c r="AQ8" s="368">
        <f>Tableau_A!AQ36</f>
        <v>0</v>
      </c>
      <c r="AR8" s="368">
        <f>Tableau_A!AR36</f>
        <v>0</v>
      </c>
      <c r="AS8" s="368">
        <f>Tableau_A!AS36</f>
        <v>110.59554138764202</v>
      </c>
      <c r="AT8" s="368">
        <f>Tableau_A!AT36</f>
        <v>1.2256298040928848</v>
      </c>
      <c r="AU8" s="368">
        <f>Tableau_A!AU36</f>
        <v>0</v>
      </c>
      <c r="AV8" s="368">
        <f>Tableau_A!AV36</f>
        <v>0</v>
      </c>
      <c r="AW8" s="368">
        <f>Tableau_A!AW36</f>
        <v>109.36991158354913</v>
      </c>
      <c r="AX8" s="368">
        <f>Tableau_A!AX36</f>
        <v>0</v>
      </c>
      <c r="AY8" s="368">
        <f>Tableau_A!AY36</f>
        <v>0</v>
      </c>
      <c r="AZ8" s="368">
        <f>Tableau_A!AZ36</f>
        <v>0</v>
      </c>
      <c r="BA8" s="368">
        <f>Tableau_A!BA36</f>
        <v>0</v>
      </c>
      <c r="BB8" s="368">
        <f>Tableau_A!BB36</f>
        <v>41.106355490912343</v>
      </c>
      <c r="BC8" s="368">
        <f>Tableau_A!BC36</f>
        <v>0</v>
      </c>
      <c r="BD8" s="368">
        <f>Tableau_A!BD36</f>
        <v>66.063596838805054</v>
      </c>
      <c r="BE8" s="368">
        <f>Tableau_A!BE36</f>
        <v>48.826296041189522</v>
      </c>
      <c r="BF8" s="368">
        <f>Tableau_A!BF36</f>
        <v>1.7417114480046711</v>
      </c>
      <c r="BG8" s="368">
        <f>Tableau_A!BG36</f>
        <v>15.49558934961086</v>
      </c>
      <c r="BH8" s="368">
        <f>Tableau_A!BH36</f>
        <v>0</v>
      </c>
      <c r="BI8" s="368">
        <f>Tableau_A!BI36</f>
        <v>0</v>
      </c>
      <c r="BJ8" s="368">
        <f>Tableau_A!BJ36</f>
        <v>44.303587334552788</v>
      </c>
      <c r="BK8" s="368">
        <f>Tableau_A!BK36</f>
        <v>8.0453724403549618</v>
      </c>
      <c r="BL8" s="368">
        <f>Tableau_A!BL36</f>
        <v>0</v>
      </c>
      <c r="BM8" s="368">
        <f>Tableau_A!BM36</f>
        <v>0</v>
      </c>
      <c r="BN8" s="368">
        <f>Tableau_A!BN36</f>
        <v>36.258214894197828</v>
      </c>
      <c r="BO8" s="368">
        <f>Tableau_A!BO36</f>
        <v>0</v>
      </c>
      <c r="BP8" s="368">
        <f>Tableau_A!BP36</f>
        <v>0</v>
      </c>
      <c r="BQ8" s="368">
        <f>Tableau_A!BQ36</f>
        <v>0</v>
      </c>
      <c r="BR8" s="368">
        <f>Tableau_A!BR36</f>
        <v>0</v>
      </c>
      <c r="BS8" s="368">
        <f>Tableau_A!BS36</f>
        <v>0</v>
      </c>
      <c r="BT8" s="368">
        <f>Tableau_A!BT36</f>
        <v>0</v>
      </c>
      <c r="BU8" s="368">
        <f>Tableau_A!BU36</f>
        <v>0</v>
      </c>
      <c r="BV8" s="368">
        <f>Tableau_A!BV36</f>
        <v>0</v>
      </c>
      <c r="BW8" s="368">
        <f>Tableau_A!BW36</f>
        <v>0</v>
      </c>
      <c r="BX8" s="368">
        <f>Tableau_A!BX36</f>
        <v>0</v>
      </c>
      <c r="BY8" s="368">
        <f>Tableau_A!BY36</f>
        <v>0</v>
      </c>
      <c r="BZ8" s="368">
        <f>Tableau_A!BZ36</f>
        <v>0</v>
      </c>
      <c r="CA8" s="368">
        <f>Tableau_A!CA36</f>
        <v>0</v>
      </c>
      <c r="CB8" s="368">
        <f>Tableau_A!CB36</f>
        <v>0</v>
      </c>
      <c r="CC8" s="368">
        <f>Tableau_A!CC36</f>
        <v>0</v>
      </c>
      <c r="CD8" s="368">
        <f>Tableau_A!CD36</f>
        <v>0</v>
      </c>
      <c r="CE8" s="368">
        <f>Tableau_A!CE36</f>
        <v>0</v>
      </c>
      <c r="CF8" s="368">
        <f>Tableau_A!CF36</f>
        <v>0</v>
      </c>
      <c r="CG8" s="368">
        <f>Tableau_A!CG36</f>
        <v>0</v>
      </c>
      <c r="CH8" s="382"/>
      <c r="CI8" s="382"/>
      <c r="CJ8" s="382"/>
      <c r="CK8" s="382">
        <v>291188.12539022649</v>
      </c>
      <c r="CL8" s="356" t="s">
        <v>348</v>
      </c>
    </row>
    <row r="9" spans="1:90" s="356" customFormat="1" ht="18" customHeight="1" x14ac:dyDescent="0.25">
      <c r="A9" s="383"/>
      <c r="B9" s="384" t="s">
        <v>350</v>
      </c>
      <c r="C9" s="385">
        <f>C6+C8</f>
        <v>1994293.4869950758</v>
      </c>
      <c r="D9" s="385">
        <f t="shared" ref="D9:BO9" si="4">D6+D8</f>
        <v>35380.918515408754</v>
      </c>
      <c r="E9" s="385">
        <f t="shared" si="4"/>
        <v>29050.167400241862</v>
      </c>
      <c r="F9" s="385">
        <f t="shared" si="4"/>
        <v>3741.2042648529173</v>
      </c>
      <c r="G9" s="385">
        <f t="shared" si="4"/>
        <v>2589.5468503139768</v>
      </c>
      <c r="H9" s="385">
        <f t="shared" si="4"/>
        <v>10288.577320479273</v>
      </c>
      <c r="I9" s="385">
        <f t="shared" si="4"/>
        <v>945225.80858779419</v>
      </c>
      <c r="J9" s="385">
        <f t="shared" si="4"/>
        <v>62049.470152013811</v>
      </c>
      <c r="K9" s="385">
        <f t="shared" si="4"/>
        <v>9174.1769226939869</v>
      </c>
      <c r="L9" s="385">
        <f t="shared" si="4"/>
        <v>2652.914794134922</v>
      </c>
      <c r="M9" s="385">
        <f t="shared" si="4"/>
        <v>19835.726040630394</v>
      </c>
      <c r="N9" s="385">
        <f t="shared" si="4"/>
        <v>12752.20402089159</v>
      </c>
      <c r="O9" s="385">
        <f t="shared" si="4"/>
        <v>106417.05094984612</v>
      </c>
      <c r="P9" s="385">
        <f t="shared" si="4"/>
        <v>480444.34083047451</v>
      </c>
      <c r="Q9" s="385">
        <f t="shared" si="4"/>
        <v>7710.8975168340457</v>
      </c>
      <c r="R9" s="385">
        <f t="shared" si="4"/>
        <v>4023.7014071573822</v>
      </c>
      <c r="S9" s="385">
        <f t="shared" si="4"/>
        <v>70265.191972557805</v>
      </c>
      <c r="T9" s="385">
        <f t="shared" si="4"/>
        <v>137902.33964611168</v>
      </c>
      <c r="U9" s="385">
        <f t="shared" si="4"/>
        <v>7062.3457785141691</v>
      </c>
      <c r="V9" s="385">
        <f t="shared" si="4"/>
        <v>1916.622554160469</v>
      </c>
      <c r="W9" s="385">
        <f t="shared" si="4"/>
        <v>3098.4274264807091</v>
      </c>
      <c r="X9" s="385">
        <f t="shared" si="4"/>
        <v>5501.038378864996</v>
      </c>
      <c r="Y9" s="385">
        <f t="shared" si="4"/>
        <v>4634.0321552690029</v>
      </c>
      <c r="Z9" s="385">
        <f t="shared" si="4"/>
        <v>903.31844120665596</v>
      </c>
      <c r="AA9" s="385">
        <f t="shared" si="4"/>
        <v>5514.3832472233371</v>
      </c>
      <c r="AB9" s="385">
        <f t="shared" si="4"/>
        <v>3367.6263527281708</v>
      </c>
      <c r="AC9" s="385">
        <f t="shared" si="4"/>
        <v>480633.15442070016</v>
      </c>
      <c r="AD9" s="385">
        <f t="shared" si="4"/>
        <v>22187.076165506944</v>
      </c>
      <c r="AE9" s="385">
        <f t="shared" si="4"/>
        <v>1757.2069562084714</v>
      </c>
      <c r="AF9" s="385">
        <f t="shared" si="4"/>
        <v>20429.869209298475</v>
      </c>
      <c r="AG9" s="385">
        <f t="shared" si="4"/>
        <v>64969.749343396332</v>
      </c>
      <c r="AH9" s="385">
        <f t="shared" si="4"/>
        <v>60636.917695482211</v>
      </c>
      <c r="AI9" s="385">
        <f t="shared" si="4"/>
        <v>7605.5403949882975</v>
      </c>
      <c r="AJ9" s="385">
        <f t="shared" si="4"/>
        <v>23190.477308372254</v>
      </c>
      <c r="AK9" s="385">
        <f t="shared" si="4"/>
        <v>29840.899992121649</v>
      </c>
      <c r="AL9" s="385">
        <f t="shared" si="4"/>
        <v>206567.79559746734</v>
      </c>
      <c r="AM9" s="385">
        <f t="shared" si="4"/>
        <v>66491.736413865612</v>
      </c>
      <c r="AN9" s="385">
        <f t="shared" si="4"/>
        <v>42879.090680949579</v>
      </c>
      <c r="AO9" s="385">
        <f t="shared" si="4"/>
        <v>58624.912492358417</v>
      </c>
      <c r="AP9" s="385">
        <f t="shared" si="4"/>
        <v>35180.989679282422</v>
      </c>
      <c r="AQ9" s="385">
        <f t="shared" si="4"/>
        <v>3391.0663310113268</v>
      </c>
      <c r="AR9" s="385">
        <f t="shared" si="4"/>
        <v>18705.512292101106</v>
      </c>
      <c r="AS9" s="385">
        <f t="shared" si="4"/>
        <v>8948.4128189738512</v>
      </c>
      <c r="AT9" s="385">
        <f t="shared" si="4"/>
        <v>2820.9984917130218</v>
      </c>
      <c r="AU9" s="385">
        <f t="shared" si="4"/>
        <v>1590.1535554124807</v>
      </c>
      <c r="AV9" s="385">
        <f t="shared" si="4"/>
        <v>1698.9197450101292</v>
      </c>
      <c r="AW9" s="385">
        <f t="shared" si="4"/>
        <v>2838.3410268382208</v>
      </c>
      <c r="AX9" s="385">
        <f t="shared" si="4"/>
        <v>7630.1768343352469</v>
      </c>
      <c r="AY9" s="385">
        <f t="shared" si="4"/>
        <v>3332.1880092205506</v>
      </c>
      <c r="AZ9" s="385">
        <f t="shared" si="4"/>
        <v>1467.5164903900827</v>
      </c>
      <c r="BA9" s="385">
        <f t="shared" si="4"/>
        <v>2830.4723347246136</v>
      </c>
      <c r="BB9" s="385">
        <f t="shared" si="4"/>
        <v>3179.5900754776862</v>
      </c>
      <c r="BC9" s="385">
        <f t="shared" si="4"/>
        <v>0</v>
      </c>
      <c r="BD9" s="385">
        <f t="shared" si="4"/>
        <v>26214.377150391749</v>
      </c>
      <c r="BE9" s="385">
        <f t="shared" si="4"/>
        <v>16388.152782913588</v>
      </c>
      <c r="BF9" s="385">
        <f t="shared" si="4"/>
        <v>4696.1171133665712</v>
      </c>
      <c r="BG9" s="385">
        <f t="shared" si="4"/>
        <v>3058.0399177229087</v>
      </c>
      <c r="BH9" s="385">
        <f t="shared" si="4"/>
        <v>1103.3133020310893</v>
      </c>
      <c r="BI9" s="385">
        <f t="shared" si="4"/>
        <v>968.75403435759904</v>
      </c>
      <c r="BJ9" s="385">
        <f t="shared" si="4"/>
        <v>18503.996159509086</v>
      </c>
      <c r="BK9" s="385">
        <f t="shared" si="4"/>
        <v>4762.1332510730017</v>
      </c>
      <c r="BL9" s="385">
        <f t="shared" si="4"/>
        <v>6197.5143604091227</v>
      </c>
      <c r="BM9" s="385">
        <f t="shared" si="4"/>
        <v>817.97161584170453</v>
      </c>
      <c r="BN9" s="385">
        <f t="shared" si="4"/>
        <v>6726.3769321852542</v>
      </c>
      <c r="BO9" s="385">
        <f t="shared" si="4"/>
        <v>29591.279407942438</v>
      </c>
      <c r="BP9" s="385">
        <f t="shared" ref="BP9:CG9" si="5">BP6+BP8</f>
        <v>15023.096025854138</v>
      </c>
      <c r="BQ9" s="385">
        <f t="shared" si="5"/>
        <v>23930.362441774196</v>
      </c>
      <c r="BR9" s="385">
        <f t="shared" si="5"/>
        <v>15699.050942493997</v>
      </c>
      <c r="BS9" s="385">
        <f t="shared" si="5"/>
        <v>8231.311499280202</v>
      </c>
      <c r="BT9" s="385">
        <f t="shared" si="5"/>
        <v>6960.3437182927264</v>
      </c>
      <c r="BU9" s="385">
        <f t="shared" si="5"/>
        <v>3564.024936229388</v>
      </c>
      <c r="BV9" s="385">
        <f t="shared" si="5"/>
        <v>3396.3187820633398</v>
      </c>
      <c r="BW9" s="385">
        <f t="shared" si="5"/>
        <v>8710.0018381675818</v>
      </c>
      <c r="BX9" s="385">
        <f t="shared" si="5"/>
        <v>2050.5025477328895</v>
      </c>
      <c r="BY9" s="385">
        <f t="shared" si="5"/>
        <v>1887.9212607725676</v>
      </c>
      <c r="BZ9" s="385">
        <f t="shared" si="5"/>
        <v>4771.5780296621278</v>
      </c>
      <c r="CA9" s="385">
        <f t="shared" si="5"/>
        <v>1006.3405860207944</v>
      </c>
      <c r="CB9" s="385">
        <f t="shared" si="5"/>
        <v>0</v>
      </c>
      <c r="CC9" s="385">
        <f t="shared" si="5"/>
        <v>540874.43857769447</v>
      </c>
      <c r="CD9" s="385">
        <f t="shared" si="5"/>
        <v>298662.57087355381</v>
      </c>
      <c r="CE9" s="385">
        <f t="shared" si="5"/>
        <v>123969.47110886745</v>
      </c>
      <c r="CF9" s="385">
        <f t="shared" si="5"/>
        <v>118242.3965952733</v>
      </c>
      <c r="CG9" s="385">
        <f t="shared" si="5"/>
        <v>-12923.66508935437</v>
      </c>
      <c r="CH9" s="382"/>
      <c r="CI9" s="382"/>
      <c r="CJ9" s="382"/>
      <c r="CK9" s="382"/>
    </row>
    <row r="10" spans="1:90" s="57" customFormat="1" ht="25.5" x14ac:dyDescent="0.25">
      <c r="A10" s="383"/>
      <c r="B10" s="384" t="s">
        <v>349</v>
      </c>
      <c r="C10" s="385">
        <f>C9-Tableau_D!C8</f>
        <v>0</v>
      </c>
      <c r="D10" s="385">
        <f>D9-Tableau_D!D8</f>
        <v>0</v>
      </c>
      <c r="E10" s="385">
        <f>E9-Tableau_D!E8</f>
        <v>0</v>
      </c>
      <c r="F10" s="385">
        <f>F9-Tableau_D!F8</f>
        <v>0</v>
      </c>
      <c r="G10" s="385">
        <f>G9-Tableau_D!G8</f>
        <v>0</v>
      </c>
      <c r="H10" s="385">
        <f>H9-Tableau_D!H8</f>
        <v>0</v>
      </c>
      <c r="I10" s="385">
        <f>I9-Tableau_D!I8</f>
        <v>0</v>
      </c>
      <c r="J10" s="385">
        <f>J9-Tableau_D!J8</f>
        <v>0</v>
      </c>
      <c r="K10" s="385">
        <f>K9-Tableau_D!K8</f>
        <v>0</v>
      </c>
      <c r="L10" s="385">
        <f>L9-Tableau_D!L8</f>
        <v>0</v>
      </c>
      <c r="M10" s="385">
        <f>M9-Tableau_D!M8</f>
        <v>0</v>
      </c>
      <c r="N10" s="385">
        <f>N9-Tableau_D!N8</f>
        <v>0</v>
      </c>
      <c r="O10" s="385">
        <f>O9-Tableau_D!O8</f>
        <v>0</v>
      </c>
      <c r="P10" s="385">
        <f>P9-Tableau_D!P8</f>
        <v>0</v>
      </c>
      <c r="Q10" s="385">
        <f>Q9-Tableau_D!Q8</f>
        <v>0</v>
      </c>
      <c r="R10" s="385">
        <f>R9-Tableau_D!R8</f>
        <v>0</v>
      </c>
      <c r="S10" s="385">
        <f>S9-Tableau_D!S8</f>
        <v>0</v>
      </c>
      <c r="T10" s="385">
        <f>T9-Tableau_D!T8</f>
        <v>0</v>
      </c>
      <c r="U10" s="385">
        <f>U9-Tableau_D!U8</f>
        <v>0</v>
      </c>
      <c r="V10" s="385">
        <f>V9-Tableau_D!V8</f>
        <v>0</v>
      </c>
      <c r="W10" s="385">
        <f>W9-Tableau_D!W8</f>
        <v>0</v>
      </c>
      <c r="X10" s="385">
        <f>X9-Tableau_D!X8</f>
        <v>0</v>
      </c>
      <c r="Y10" s="385">
        <f>Y9-Tableau_D!Y8</f>
        <v>0</v>
      </c>
      <c r="Z10" s="385">
        <f>Z9-Tableau_D!Z8</f>
        <v>0</v>
      </c>
      <c r="AA10" s="385">
        <f>AA9-Tableau_D!AA8</f>
        <v>0</v>
      </c>
      <c r="AB10" s="385">
        <f>AB9-Tableau_D!AB8</f>
        <v>0</v>
      </c>
      <c r="AC10" s="385">
        <f>AC9-Tableau_D!AC8</f>
        <v>0</v>
      </c>
      <c r="AD10" s="385">
        <f>AD9-Tableau_D!AD8</f>
        <v>0</v>
      </c>
      <c r="AE10" s="385">
        <f>AE9-Tableau_D!AE8</f>
        <v>0</v>
      </c>
      <c r="AF10" s="385">
        <f>AF9-Tableau_D!AF8</f>
        <v>0</v>
      </c>
      <c r="AG10" s="385">
        <f>AG9-Tableau_D!AG8</f>
        <v>0</v>
      </c>
      <c r="AH10" s="385">
        <f>AH9-Tableau_D!AH8</f>
        <v>0</v>
      </c>
      <c r="AI10" s="385">
        <f>AI9-Tableau_D!AI8</f>
        <v>0</v>
      </c>
      <c r="AJ10" s="385">
        <f>AJ9-Tableau_D!AJ8</f>
        <v>0</v>
      </c>
      <c r="AK10" s="385">
        <f>AK9-Tableau_D!AK8</f>
        <v>0</v>
      </c>
      <c r="AL10" s="385">
        <f>AL9-Tableau_D!AL8</f>
        <v>0</v>
      </c>
      <c r="AM10" s="385">
        <f>AM9-Tableau_D!AM8</f>
        <v>0</v>
      </c>
      <c r="AN10" s="385">
        <f>AN9-Tableau_D!AN8</f>
        <v>0</v>
      </c>
      <c r="AO10" s="385">
        <f>AO9-Tableau_D!AO8</f>
        <v>0</v>
      </c>
      <c r="AP10" s="385">
        <f>AP9-Tableau_D!AP8</f>
        <v>0</v>
      </c>
      <c r="AQ10" s="385">
        <f>AQ9-Tableau_D!AQ8</f>
        <v>0</v>
      </c>
      <c r="AR10" s="385">
        <f>AR9-Tableau_D!AR8</f>
        <v>0</v>
      </c>
      <c r="AS10" s="385">
        <f>AS9-Tableau_D!AS8</f>
        <v>0</v>
      </c>
      <c r="AT10" s="385">
        <f>AT9-Tableau_D!AT8</f>
        <v>0</v>
      </c>
      <c r="AU10" s="385">
        <f>AU9-Tableau_D!AU8</f>
        <v>0</v>
      </c>
      <c r="AV10" s="385">
        <f>AV9-Tableau_D!AV8</f>
        <v>0</v>
      </c>
      <c r="AW10" s="385">
        <f>AW9-Tableau_D!AW8</f>
        <v>0</v>
      </c>
      <c r="AX10" s="385">
        <f>AX9-Tableau_D!AX8</f>
        <v>0</v>
      </c>
      <c r="AY10" s="385">
        <f>AY9-Tableau_D!AY8</f>
        <v>0</v>
      </c>
      <c r="AZ10" s="385">
        <f>AZ9-Tableau_D!AZ8</f>
        <v>0</v>
      </c>
      <c r="BA10" s="385">
        <f>BA9-Tableau_D!BA8</f>
        <v>0</v>
      </c>
      <c r="BB10" s="385">
        <f>BB9-Tableau_D!BB8</f>
        <v>0</v>
      </c>
      <c r="BC10" s="385">
        <f>BC9-Tableau_D!BC8</f>
        <v>0</v>
      </c>
      <c r="BD10" s="385">
        <f>BD9-Tableau_D!BD8</f>
        <v>0</v>
      </c>
      <c r="BE10" s="385">
        <f>BE9-Tableau_D!BE8</f>
        <v>0</v>
      </c>
      <c r="BF10" s="385">
        <f>BF9-Tableau_D!BF8</f>
        <v>0</v>
      </c>
      <c r="BG10" s="385">
        <f>BG9-Tableau_D!BG8</f>
        <v>0</v>
      </c>
      <c r="BH10" s="385">
        <f>BH9-Tableau_D!BH8</f>
        <v>0</v>
      </c>
      <c r="BI10" s="385">
        <f>BI9-Tableau_D!BI8</f>
        <v>0</v>
      </c>
      <c r="BJ10" s="385">
        <f>BJ9-Tableau_D!BJ8</f>
        <v>0</v>
      </c>
      <c r="BK10" s="385">
        <f>BK9-Tableau_D!BK8</f>
        <v>0</v>
      </c>
      <c r="BL10" s="385">
        <f>BL9-Tableau_D!BL8</f>
        <v>0</v>
      </c>
      <c r="BM10" s="385">
        <f>BM9-Tableau_D!BM8</f>
        <v>0</v>
      </c>
      <c r="BN10" s="385">
        <f>BN9-Tableau_D!BN8</f>
        <v>0</v>
      </c>
      <c r="BO10" s="385">
        <f>BO9-Tableau_D!BO8</f>
        <v>0</v>
      </c>
      <c r="BP10" s="385">
        <f>BP9-Tableau_D!BP8</f>
        <v>0</v>
      </c>
      <c r="BQ10" s="385">
        <f>BQ9-Tableau_D!BQ8</f>
        <v>0</v>
      </c>
      <c r="BR10" s="385">
        <f>BR9-Tableau_D!BR8</f>
        <v>0</v>
      </c>
      <c r="BS10" s="385">
        <f>BS9-Tableau_D!BS8</f>
        <v>0</v>
      </c>
      <c r="BT10" s="385">
        <f>BT9-Tableau_D!BT8</f>
        <v>0</v>
      </c>
      <c r="BU10" s="385">
        <f>BU9-Tableau_D!BU8</f>
        <v>0</v>
      </c>
      <c r="BV10" s="385">
        <f>BV9-Tableau_D!BV8</f>
        <v>0</v>
      </c>
      <c r="BW10" s="385">
        <f>BW9-Tableau_D!BW8</f>
        <v>0</v>
      </c>
      <c r="BX10" s="385">
        <f>BX9-Tableau_D!BX8</f>
        <v>0</v>
      </c>
      <c r="BY10" s="385">
        <f>BY9-Tableau_D!BY8</f>
        <v>0</v>
      </c>
      <c r="BZ10" s="385">
        <f>BZ9-Tableau_D!BZ8</f>
        <v>0</v>
      </c>
      <c r="CA10" s="385">
        <f>CA9-Tableau_D!CA8</f>
        <v>0</v>
      </c>
      <c r="CB10" s="385">
        <f>CB9-Tableau_D!CB8</f>
        <v>0</v>
      </c>
      <c r="CC10" s="385">
        <f>CC9-Tableau_D!CC8</f>
        <v>0</v>
      </c>
      <c r="CD10" s="385">
        <f>CD9-Tableau_D!CD8</f>
        <v>0</v>
      </c>
      <c r="CE10" s="385">
        <f>CE9-Tableau_D!CE8</f>
        <v>0</v>
      </c>
      <c r="CF10" s="385">
        <f>CF9-Tableau_D!CF8</f>
        <v>0</v>
      </c>
      <c r="CG10" s="385">
        <f>CG9-Tableau_D!CG8</f>
        <v>-12923.66508935437</v>
      </c>
      <c r="CH10" s="382"/>
      <c r="CI10" s="382"/>
      <c r="CJ10" s="382"/>
      <c r="CK10" s="382"/>
    </row>
    <row r="11" spans="1:90" s="57" customFormat="1" ht="18" customHeight="1" x14ac:dyDescent="0.25">
      <c r="A11" s="379"/>
      <c r="B11" s="380"/>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row>
    <row r="12" spans="1:90" s="57" customFormat="1" ht="18" customHeight="1" x14ac:dyDescent="0.25">
      <c r="A12" s="379"/>
      <c r="B12" s="380"/>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row>
    <row r="13" spans="1:90" s="57" customFormat="1" ht="18" customHeight="1" x14ac:dyDescent="0.25">
      <c r="A13" s="379"/>
      <c r="B13" s="380"/>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row>
    <row r="14" spans="1:90" s="57" customFormat="1" ht="18" customHeight="1" x14ac:dyDescent="0.25">
      <c r="A14" s="379"/>
      <c r="B14" s="380"/>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row>
    <row r="15" spans="1:90" s="57" customFormat="1" ht="18" customHeight="1" x14ac:dyDescent="0.25">
      <c r="A15" s="379"/>
      <c r="B15" s="380"/>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row>
    <row r="16" spans="1:90" s="57" customFormat="1" x14ac:dyDescent="0.25">
      <c r="A16" s="379"/>
      <c r="B16" s="380"/>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row>
    <row r="17" spans="1:89" s="57" customFormat="1" x14ac:dyDescent="0.25">
      <c r="A17" s="379"/>
      <c r="B17" s="380"/>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row>
    <row r="18" spans="1:89" x14ac:dyDescent="0.2">
      <c r="A18" s="379"/>
      <c r="B18" s="380"/>
      <c r="C18" s="386"/>
      <c r="D18" s="386"/>
      <c r="E18" s="386"/>
      <c r="F18" s="386"/>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row>
    <row r="19" spans="1:89" x14ac:dyDescent="0.2">
      <c r="A19" s="379"/>
      <c r="B19" s="380"/>
      <c r="C19" s="386"/>
      <c r="D19" s="386"/>
      <c r="E19" s="386"/>
      <c r="F19" s="386"/>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row>
    <row r="20" spans="1:89" x14ac:dyDescent="0.2">
      <c r="A20" s="379"/>
      <c r="B20" s="380"/>
      <c r="C20" s="386"/>
      <c r="D20" s="386"/>
      <c r="E20" s="386"/>
      <c r="F20" s="386"/>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row>
  </sheetData>
  <dataConsolidate/>
  <dataValidations count="2">
    <dataValidation type="custom" allowBlank="1" showInputMessage="1" showErrorMessage="1" errorTitle="Wrong data input" error="Data entry is limited to positive values or zero._x000d__x000a_: symbol can be used for not available data." sqref="C3:CG6" xr:uid="{4C66B34F-81F1-4549-A424-63BC041ABD4A}">
      <formula1>OR(AND(ISNUMBER(C3),C3&gt;=0),C3=":")</formula1>
    </dataValidation>
    <dataValidation type="custom" allowBlank="1" showInputMessage="1" showErrorMessage="1" errorTitle="Wrong data input" error="Data entry is limited to numeric values._x000d__x000a_: symbol can be used for not available data." sqref="CK3:CK6 CH3:CH6" xr:uid="{2578D336-7343-4B6E-B8B8-4F4188EA75A0}">
      <formula1>OR(ISNUMBER(CH3),CH3=":")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Explicatif</vt:lpstr>
      <vt:lpstr>Tableau_A</vt:lpstr>
      <vt:lpstr>Tableau_B</vt:lpstr>
      <vt:lpstr>Tableau_B1</vt:lpstr>
      <vt:lpstr>Tableau_B2</vt:lpstr>
      <vt:lpstr>Tableau_C</vt:lpstr>
      <vt:lpstr>Tableau_D</vt:lpstr>
      <vt:lpstr>Tableau_E</vt:lpstr>
      <vt:lpstr>Tableau_TJ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dcterms:created xsi:type="dcterms:W3CDTF">2017-09-28T09:53:30Z</dcterms:created>
  <dcterms:modified xsi:type="dcterms:W3CDTF">2021-09-27T15:55:54Z</dcterms:modified>
</cp:coreProperties>
</file>