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5F46E768-9920-404C-B48F-6E141AA56D17}" xr6:coauthVersionLast="47" xr6:coauthVersionMax="47" xr10:uidLastSave="{00000000-0000-0000-0000-000000000000}"/>
  <bookViews>
    <workbookView xWindow="-120" yWindow="-120" windowWidth="29040" windowHeight="15840" xr2:uid="{A47AF84D-96EC-4B8B-BC22-7E062334C09A}"/>
  </bookViews>
  <sheets>
    <sheet name="Explicatif" sheetId="9" r:id="rId1"/>
    <sheet name="Tableau_A" sheetId="2" r:id="rId2"/>
    <sheet name="Tableau_B" sheetId="3" r:id="rId3"/>
    <sheet name="Tableau_B1" sheetId="10" r:id="rId4"/>
    <sheet name="Tableau_B2" sheetId="11" r:id="rId5"/>
    <sheet name="Tableau_C" sheetId="6" r:id="rId6"/>
    <sheet name="Tableau_D" sheetId="7" r:id="rId7"/>
    <sheet name="Tableau_E" sheetId="8" r:id="rId8"/>
    <sheet name="Tableau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3">[1]Parameters!#REF!</definedName>
    <definedName name="form" localSheetId="4">[1]Parameters!#REF!</definedName>
    <definedName name="form" localSheetId="8">[1]Parameters!#REF!</definedName>
    <definedName name="form">[1]Parameters!#REF!</definedName>
    <definedName name="FORMATS" localSheetId="3">[1]Parameters!#REF!</definedName>
    <definedName name="FORMATS" localSheetId="4">[1]Parameters!#REF!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F6" i="12" s="1"/>
  <c r="CF9" i="12" s="1"/>
  <c r="CF10" i="12" s="1"/>
  <c r="CE3" i="12"/>
  <c r="CD3" i="12"/>
  <c r="CC3" i="12"/>
  <c r="CB3" i="12"/>
  <c r="CA3" i="12"/>
  <c r="BZ3" i="12"/>
  <c r="BY3" i="12"/>
  <c r="BX3" i="12"/>
  <c r="BX6" i="12" s="1"/>
  <c r="BX9" i="12" s="1"/>
  <c r="BX10" i="12" s="1"/>
  <c r="BW3" i="12"/>
  <c r="BV3" i="12"/>
  <c r="BU3" i="12"/>
  <c r="BT3" i="12"/>
  <c r="BS3" i="12"/>
  <c r="BR3" i="12"/>
  <c r="BQ3" i="12"/>
  <c r="BP3" i="12"/>
  <c r="BP6" i="12" s="1"/>
  <c r="BP9" i="12" s="1"/>
  <c r="BP10" i="12" s="1"/>
  <c r="BO3" i="12"/>
  <c r="BN3" i="12"/>
  <c r="BM3" i="12"/>
  <c r="BL3" i="12"/>
  <c r="BK3" i="12"/>
  <c r="BJ3" i="12"/>
  <c r="BI3" i="12"/>
  <c r="BH3" i="12"/>
  <c r="BH6" i="12" s="1"/>
  <c r="BH9" i="12" s="1"/>
  <c r="BH10" i="12" s="1"/>
  <c r="BG3" i="12"/>
  <c r="BF3" i="12"/>
  <c r="BE3" i="12"/>
  <c r="BD3" i="12"/>
  <c r="BC3" i="12"/>
  <c r="BB3" i="12"/>
  <c r="BA3" i="12"/>
  <c r="AZ3" i="12"/>
  <c r="AZ6" i="12" s="1"/>
  <c r="AZ9" i="12" s="1"/>
  <c r="AZ10" i="12" s="1"/>
  <c r="AY3" i="12"/>
  <c r="AX3" i="12"/>
  <c r="AW3" i="12"/>
  <c r="AV3" i="12"/>
  <c r="AU3" i="12"/>
  <c r="AT3" i="12"/>
  <c r="AS3" i="12"/>
  <c r="AR3" i="12"/>
  <c r="AR6" i="12" s="1"/>
  <c r="AR9" i="12" s="1"/>
  <c r="AR10" i="12" s="1"/>
  <c r="AQ3" i="12"/>
  <c r="AP3" i="12"/>
  <c r="AO3" i="12"/>
  <c r="AN3" i="12"/>
  <c r="AM3" i="12"/>
  <c r="AL3" i="12"/>
  <c r="AK3" i="12"/>
  <c r="AJ3" i="12"/>
  <c r="AJ6" i="12" s="1"/>
  <c r="AJ9" i="12" s="1"/>
  <c r="AJ10" i="12" s="1"/>
  <c r="AI3" i="12"/>
  <c r="AH3" i="12"/>
  <c r="AG3" i="12"/>
  <c r="AF3" i="12"/>
  <c r="AE3" i="12"/>
  <c r="AD3" i="12"/>
  <c r="AC3" i="12"/>
  <c r="AB3" i="12"/>
  <c r="AB6" i="12" s="1"/>
  <c r="AB9" i="12" s="1"/>
  <c r="AB10" i="12" s="1"/>
  <c r="AA3" i="12"/>
  <c r="Z3" i="12"/>
  <c r="Z6" i="12" s="1"/>
  <c r="Z9" i="12" s="1"/>
  <c r="Z10" i="12" s="1"/>
  <c r="Y3" i="12"/>
  <c r="X3" i="12"/>
  <c r="W3" i="12"/>
  <c r="V3" i="12"/>
  <c r="U3" i="12"/>
  <c r="T3" i="12"/>
  <c r="S3" i="12"/>
  <c r="R3" i="12"/>
  <c r="Q3" i="12"/>
  <c r="P3" i="12"/>
  <c r="P6" i="12" s="1"/>
  <c r="P9" i="12" s="1"/>
  <c r="P10" i="12" s="1"/>
  <c r="O3" i="12"/>
  <c r="N3" i="12"/>
  <c r="M3" i="12"/>
  <c r="L3" i="12"/>
  <c r="L6" i="12" s="1"/>
  <c r="L9" i="12" s="1"/>
  <c r="L10" i="12" s="1"/>
  <c r="K3" i="12"/>
  <c r="J3" i="12"/>
  <c r="I3" i="12"/>
  <c r="H3" i="12"/>
  <c r="H6" i="12" s="1"/>
  <c r="H9" i="12" s="1"/>
  <c r="H10" i="12" s="1"/>
  <c r="G3" i="12"/>
  <c r="F3" i="12"/>
  <c r="E3" i="12"/>
  <c r="D3" i="12"/>
  <c r="AP6" i="12" l="1"/>
  <c r="AP9" i="12" s="1"/>
  <c r="AP10" i="12" s="1"/>
  <c r="BF6" i="12"/>
  <c r="BF9" i="12" s="1"/>
  <c r="BF10" i="12" s="1"/>
  <c r="BV6" i="12"/>
  <c r="BV9" i="12" s="1"/>
  <c r="BV10" i="12" s="1"/>
  <c r="AH6" i="12"/>
  <c r="AH9" i="12" s="1"/>
  <c r="AH10" i="12" s="1"/>
  <c r="AX6" i="12"/>
  <c r="AX9" i="12" s="1"/>
  <c r="AX10" i="12" s="1"/>
  <c r="BN6" i="12"/>
  <c r="BN9" i="12" s="1"/>
  <c r="BN10" i="12" s="1"/>
  <c r="CD6" i="12"/>
  <c r="CD9" i="12" s="1"/>
  <c r="CD10" i="12" s="1"/>
  <c r="F6" i="12"/>
  <c r="F9" i="12" s="1"/>
  <c r="F10" i="12" s="1"/>
  <c r="J6" i="12"/>
  <c r="J9" i="12" s="1"/>
  <c r="J10" i="12" s="1"/>
  <c r="N6" i="12"/>
  <c r="N9" i="12" s="1"/>
  <c r="N10" i="12" s="1"/>
  <c r="R6" i="12"/>
  <c r="R9" i="12" s="1"/>
  <c r="R10" i="12" s="1"/>
  <c r="V6" i="12"/>
  <c r="V9" i="12" s="1"/>
  <c r="V10" i="12" s="1"/>
  <c r="AD6" i="12"/>
  <c r="AD9" i="12" s="1"/>
  <c r="AD10" i="12" s="1"/>
  <c r="AL6" i="12"/>
  <c r="AL9" i="12" s="1"/>
  <c r="AL10" i="12" s="1"/>
  <c r="AT6" i="12"/>
  <c r="AT9" i="12" s="1"/>
  <c r="AT10" i="12" s="1"/>
  <c r="BB6" i="12"/>
  <c r="BB9" i="12" s="1"/>
  <c r="BB10" i="12" s="1"/>
  <c r="BJ6" i="12"/>
  <c r="BJ9" i="12" s="1"/>
  <c r="BJ10" i="12" s="1"/>
  <c r="BR6" i="12"/>
  <c r="BR9" i="12" s="1"/>
  <c r="BR10" i="12" s="1"/>
  <c r="BZ6" i="12"/>
  <c r="BZ9" i="12" s="1"/>
  <c r="BZ10" i="12" s="1"/>
  <c r="G6" i="12"/>
  <c r="G9" i="12" s="1"/>
  <c r="G10" i="12" s="1"/>
  <c r="K6" i="12"/>
  <c r="K9" i="12" s="1"/>
  <c r="K10" i="12" s="1"/>
  <c r="O6" i="12"/>
  <c r="O9" i="12" s="1"/>
  <c r="O10" i="12" s="1"/>
  <c r="S6" i="12"/>
  <c r="S9" i="12" s="1"/>
  <c r="S10" i="12" s="1"/>
  <c r="W6" i="12"/>
  <c r="W9" i="12" s="1"/>
  <c r="W10" i="12" s="1"/>
  <c r="AA6" i="12"/>
  <c r="AA9" i="12" s="1"/>
  <c r="AA10" i="12" s="1"/>
  <c r="AE6" i="12"/>
  <c r="AE9" i="12" s="1"/>
  <c r="AE10" i="12" s="1"/>
  <c r="AI6" i="12"/>
  <c r="AI9" i="12" s="1"/>
  <c r="AI10" i="12" s="1"/>
  <c r="AM6" i="12"/>
  <c r="AM9" i="12" s="1"/>
  <c r="AM10" i="12" s="1"/>
  <c r="AQ6" i="12"/>
  <c r="AQ9" i="12" s="1"/>
  <c r="AQ10" i="12" s="1"/>
  <c r="AU6" i="12"/>
  <c r="AU9" i="12" s="1"/>
  <c r="AU10" i="12" s="1"/>
  <c r="AY6" i="12"/>
  <c r="AY9" i="12" s="1"/>
  <c r="AY10" i="12" s="1"/>
  <c r="BC6" i="12"/>
  <c r="BC9" i="12" s="1"/>
  <c r="BC10" i="12" s="1"/>
  <c r="BG6" i="12"/>
  <c r="BG9" i="12" s="1"/>
  <c r="BG10" i="12" s="1"/>
  <c r="BK6" i="12"/>
  <c r="BK9" i="12" s="1"/>
  <c r="BK10" i="12" s="1"/>
  <c r="BO6" i="12"/>
  <c r="BO9" i="12" s="1"/>
  <c r="BO10" i="12" s="1"/>
  <c r="BS6" i="12"/>
  <c r="BS9" i="12" s="1"/>
  <c r="BS10" i="12" s="1"/>
  <c r="BW6" i="12"/>
  <c r="BW9" i="12" s="1"/>
  <c r="BW10" i="12" s="1"/>
  <c r="CA6" i="12"/>
  <c r="CA9" i="12" s="1"/>
  <c r="CA10" i="12" s="1"/>
  <c r="CE6" i="12"/>
  <c r="CE9" i="12" s="1"/>
  <c r="CE10" i="12" s="1"/>
  <c r="D6" i="12"/>
  <c r="D9" i="12" s="1"/>
  <c r="D10" i="12" s="1"/>
  <c r="T6" i="12"/>
  <c r="T9" i="12" s="1"/>
  <c r="T10" i="12" s="1"/>
  <c r="X6" i="12"/>
  <c r="X9" i="12" s="1"/>
  <c r="X10" i="12" s="1"/>
  <c r="AF6" i="12"/>
  <c r="AF9" i="12" s="1"/>
  <c r="AF10" i="12" s="1"/>
  <c r="AN6" i="12"/>
  <c r="AN9" i="12" s="1"/>
  <c r="AN10" i="12" s="1"/>
  <c r="AV6" i="12"/>
  <c r="AV9" i="12" s="1"/>
  <c r="AV10" i="12" s="1"/>
  <c r="BD6" i="12"/>
  <c r="BD9" i="12" s="1"/>
  <c r="BD10" i="12" s="1"/>
  <c r="BL6" i="12"/>
  <c r="BL9" i="12" s="1"/>
  <c r="BL10" i="12" s="1"/>
  <c r="BT6" i="12"/>
  <c r="BT9" i="12" s="1"/>
  <c r="BT10" i="12" s="1"/>
  <c r="CB6" i="12"/>
  <c r="CB9" i="12" s="1"/>
  <c r="CB10" i="12" s="1"/>
  <c r="E6" i="12"/>
  <c r="E9" i="12" s="1"/>
  <c r="E10" i="12" s="1"/>
  <c r="I6" i="12"/>
  <c r="I9" i="12" s="1"/>
  <c r="I10" i="12" s="1"/>
  <c r="M6" i="12"/>
  <c r="M9" i="12" s="1"/>
  <c r="M10" i="12" s="1"/>
  <c r="Q6" i="12"/>
  <c r="Q9" i="12" s="1"/>
  <c r="Q10" i="12" s="1"/>
  <c r="U6" i="12"/>
  <c r="U9" i="12" s="1"/>
  <c r="U10" i="12" s="1"/>
  <c r="Y6" i="12"/>
  <c r="Y9" i="12" s="1"/>
  <c r="Y10" i="12" s="1"/>
  <c r="AC6" i="12"/>
  <c r="AC9" i="12" s="1"/>
  <c r="AC10" i="12" s="1"/>
  <c r="AG6" i="12"/>
  <c r="AG9" i="12" s="1"/>
  <c r="AG10" i="12" s="1"/>
  <c r="AK6" i="12"/>
  <c r="AK9" i="12" s="1"/>
  <c r="AK10" i="12" s="1"/>
  <c r="AO6" i="12"/>
  <c r="AO9" i="12" s="1"/>
  <c r="AO10" i="12" s="1"/>
  <c r="AS6" i="12"/>
  <c r="AS9" i="12" s="1"/>
  <c r="AS10" i="12" s="1"/>
  <c r="AW6" i="12"/>
  <c r="AW9" i="12" s="1"/>
  <c r="AW10" i="12" s="1"/>
  <c r="BA6" i="12"/>
  <c r="BA9" i="12" s="1"/>
  <c r="BA10" i="12" s="1"/>
  <c r="BE6" i="12"/>
  <c r="BE9" i="12" s="1"/>
  <c r="BE10" i="12" s="1"/>
  <c r="BI6" i="12"/>
  <c r="BI9" i="12" s="1"/>
  <c r="BI10" i="12" s="1"/>
  <c r="BM6" i="12"/>
  <c r="BM9" i="12" s="1"/>
  <c r="BM10" i="12" s="1"/>
  <c r="BQ6" i="12"/>
  <c r="BQ9" i="12" s="1"/>
  <c r="BQ10" i="12" s="1"/>
  <c r="BU6" i="12"/>
  <c r="BU9" i="12" s="1"/>
  <c r="BU10" i="12" s="1"/>
  <c r="BY6" i="12"/>
  <c r="BY9" i="12" s="1"/>
  <c r="BY10" i="12" s="1"/>
  <c r="CC6" i="12"/>
  <c r="CC9" i="12" s="1"/>
  <c r="CC10" i="12" s="1"/>
  <c r="CG6" i="12"/>
  <c r="CG9" i="12" s="1"/>
  <c r="CG10" i="12" s="1"/>
  <c r="C6" i="12"/>
  <c r="C9" i="12" s="1"/>
  <c r="C10" i="12" s="1"/>
  <c r="CL13" i="2"/>
  <c r="CL17" i="2"/>
  <c r="CL18" i="2"/>
  <c r="CL22" i="2"/>
  <c r="CL25" i="2"/>
  <c r="CL26" i="2"/>
  <c r="CL27" i="2"/>
  <c r="CL28" i="2"/>
  <c r="CL29" i="2"/>
  <c r="CL30" i="2"/>
  <c r="CL31" i="2"/>
  <c r="CL6" i="3"/>
  <c r="CL34" i="2"/>
  <c r="CL6" i="2"/>
  <c r="CL16" i="2" l="1"/>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<sst xmlns="http://schemas.openxmlformats.org/spreadsheetml/2006/main" count="1684" uniqueCount="354">
  <si>
    <t>STADIF</t>
  </si>
  <si>
    <t>TOTAL</t>
  </si>
  <si>
    <t>4.m</t>
  </si>
  <si>
    <t>Agriculture, sylviculture et pêche (01-03)</t>
  </si>
  <si>
    <t>Culture et production animale, chasse et services annexes (01)</t>
  </si>
  <si>
    <t>Sylviculture et exploitation forestière (02)</t>
  </si>
  <si>
    <t>Pêche et aquaculture (03)</t>
  </si>
  <si>
    <t>Industries extractives (05-09)</t>
  </si>
  <si>
    <t>Industrie manufacturière (10-33)</t>
  </si>
  <si>
    <t>Industries alimentaires, fabrication de boissons et de produits à base de tabac (10-12)</t>
  </si>
  <si>
    <t>Fabrication de textiles, industrie de l'habillement, industrie du cuir et de la chaussure (13-15)</t>
  </si>
  <si>
    <t>Travail du bois et fabrication d'articles en bois et en liège, à l'exception des meubles (16)</t>
  </si>
  <si>
    <t>Industrie du papier et du carton (17)</t>
  </si>
  <si>
    <t>Imprimerie et reproduction d'enregistrements (18)</t>
  </si>
  <si>
    <t>Cokéfaction et raffinage (19)</t>
  </si>
  <si>
    <t>Industrie chimique (20)</t>
  </si>
  <si>
    <t>Fabrication de produits pharmaceutiques de base (21)</t>
  </si>
  <si>
    <t>Fabrication de produits en caoutchouc et en plastique (22)</t>
  </si>
  <si>
    <t>Fabrication d'autres produits minéraux non métalliques (23)</t>
  </si>
  <si>
    <t>Métallurgie (24)</t>
  </si>
  <si>
    <t>Fabrication de produits métalliques, à l'exception des machines et des équipements (25)</t>
  </si>
  <si>
    <t>Fabrication de produits informatiques, électroniques et optiques (26)</t>
  </si>
  <si>
    <t>Fabrication d'équipements électriques (27)</t>
  </si>
  <si>
    <t>Fabrication de machines et d'équipements n.a.c. (28)</t>
  </si>
  <si>
    <t>Construction et assemblage de véhicules automobiles, de remorques et de semi-remorques (29)</t>
  </si>
  <si>
    <t>Fabrication d'autres matériels de transport (30)</t>
  </si>
  <si>
    <t>Fabrication de meubles ; autres industries manufacturières (31-32)</t>
  </si>
  <si>
    <t>Réparation et installation de machines et d'équipements (33)</t>
  </si>
  <si>
    <t>Production et distribution d'électricité, de gaz, de vapeur et d'air conditionné (35)</t>
  </si>
  <si>
    <t>Production et distribution d'eau; assainissement, gestion des déchets et dépollution (36-39)</t>
  </si>
  <si>
    <t>Captage, traitement et distribution d'eau (36)</t>
  </si>
  <si>
    <t>Collecte et traitement des eaux usées ; collecte, traitement et élimination des déchets ; récupération ; dépollution et autres services de gestion des déchets (37-39)</t>
  </si>
  <si>
    <t>Construction (41-43)</t>
  </si>
  <si>
    <t>Commerce; réparation d'automobiles et de motocycles (45-47)</t>
  </si>
  <si>
    <t>Commerce de gros et de détail et réparation de véhicules automobiles et de motocycles (45)</t>
  </si>
  <si>
    <t>Commerce de gros, à l'exception des véhicules automobiles et des motocycles (46)</t>
  </si>
  <si>
    <t>Commerce de détail, à l'exception des automobiles et des motocycles (47)</t>
  </si>
  <si>
    <t>Transports et entreposage (49-53)</t>
  </si>
  <si>
    <t>Transports terrestres et transport par conduites (49)</t>
  </si>
  <si>
    <t>Transports par eau (50)</t>
  </si>
  <si>
    <t>Transports aériens (51)</t>
  </si>
  <si>
    <t>Entreposage et services auxiliaires des transports (52)</t>
  </si>
  <si>
    <t>Activités de poste et de courrier (53)</t>
  </si>
  <si>
    <t>Hébergement ; restauration (55-56)</t>
  </si>
  <si>
    <t>Information et communication (58-63)</t>
  </si>
  <si>
    <t>Éditions (58)</t>
  </si>
  <si>
    <t>Production de films cinématographiques, de vidéo et de programmes de télévision, enregistrement sonore et édition musicale ; programmation et diffusion de programmes de radio et de télévision (59-60)</t>
  </si>
  <si>
    <t>Télécommunications (61)</t>
  </si>
  <si>
    <t>Programmation, conseil et autres activités informatiques ; services d'information (62-63)</t>
  </si>
  <si>
    <t>Activités financières et d'assurance (64-66)</t>
  </si>
  <si>
    <t>Activités des services financiers, hors assurance et caisses de retraite (64)</t>
  </si>
  <si>
    <t>Assurance, réassurance et caisses de retraite, à l'exclusion des assurances sociales obligatoires (65)</t>
  </si>
  <si>
    <t>Activités auxiliaires de services financiers et d'assurance (66)</t>
  </si>
  <si>
    <t>Activités immobilières (68)</t>
  </si>
  <si>
    <t>Activités spécialisées, scientifiques et techniques (69-75)</t>
  </si>
  <si>
    <t>Activités juridiques et comptables ; activités des sièges sociaux, conseil de gestion (69-70)</t>
  </si>
  <si>
    <t>Activités d'architecture et d'ingénierie, activités de contrôle et analyses techniques (71)</t>
  </si>
  <si>
    <t>Recherche-développement scientifique (72)</t>
  </si>
  <si>
    <t>Publicité et études de marché (73)</t>
  </si>
  <si>
    <t>Autres activités spécialisées, scientifiques et techniques ; activités vétérinaires (74-75)</t>
  </si>
  <si>
    <t>Activités de services administratifs et de soutien (77-82)</t>
  </si>
  <si>
    <t>Activités de location et location-bail (77)</t>
  </si>
  <si>
    <t>Activités liées à l'emploi (78)</t>
  </si>
  <si>
    <t>Activités des agences de voyage, voyagistes, services de réservation et activités connexes (79)</t>
  </si>
  <si>
    <t>Enquêtes et sécurité ; services relatifs aux bâtiments, aménagement paysager ; services administratifs de bureau et autres activités de soutien aux entreprises (80-82)</t>
  </si>
  <si>
    <t>Administration publique et défense, sécurité sociale obligatoire (84)</t>
  </si>
  <si>
    <t>Enseignement (85)</t>
  </si>
  <si>
    <t>Santé humaine et action sociale (86-88)</t>
  </si>
  <si>
    <t>Activités pour la santé humaine (86)</t>
  </si>
  <si>
    <t>Activités médico-sociales et sociales avec hébergement ; action sociale sans hébergement (87-88)</t>
  </si>
  <si>
    <t>Arts, spectacles et activités récréatives (90-93)</t>
  </si>
  <si>
    <t>Activités créatives, artistiques et de spectacle ; bibliothèques, archives, musées et autres activités culturelles ; organisation de jeux de hasard et d'argent (90-92)</t>
  </si>
  <si>
    <t>Activités sportives, récréatives et de loisirs (93)</t>
  </si>
  <si>
    <t>Autres activités de services (94-96)</t>
  </si>
  <si>
    <t>Activités des organisations associatives (94)</t>
  </si>
  <si>
    <t>Réparation d'ordinateurs et de biens personnels et domestiques (95)</t>
  </si>
  <si>
    <t>Autres services personnels (96)</t>
  </si>
  <si>
    <t>Activités des ménages en tant qu'employeurs de personnel domestique et activités indifférenciées des ménages en tant que producteurs de biens et services pour usage propre (97-98)</t>
  </si>
  <si>
    <t>Activités extra territoriales (99)</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</si>
  <si>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</si>
  <si>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</si>
  <si>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</si>
  <si>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</si>
  <si>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</si>
  <si>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</si>
  <si>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Environnement</t>
  </si>
  <si>
    <t>Flux d'énergie sur toutes les activités</t>
  </si>
  <si>
    <t>Ressources énergétique naturelles</t>
  </si>
  <si>
    <t>Ressources énergétiques naturelles fossiles non renouvelables</t>
  </si>
  <si>
    <t>Ressources naturelles non renouvelables de l'énergie nucléaire</t>
  </si>
  <si>
    <t>Ressources énergétiques naturelles renouvelables issues de l'eau</t>
  </si>
  <si>
    <t>Ressources énergétiques naturelles renouvelables issues du vent</t>
  </si>
  <si>
    <t>Ressources énergétiques naturelles renouvelables issues du soleil</t>
  </si>
  <si>
    <t>Ressources naturelles renouvelables issues du biomasse</t>
  </si>
  <si>
    <t>Autres ressources énergétiques naturelles renouvelables</t>
  </si>
  <si>
    <t>Produits énergétiques</t>
  </si>
  <si>
    <t>Houille</t>
  </si>
  <si>
    <t>Lignite et tourbe</t>
  </si>
  <si>
    <t>Gaz dérivés (sans biogaz)</t>
  </si>
  <si>
    <t>Produits dérivés du charbon (coke, goudron, agglomérés de houille, BKB et produits dérivés de la tourbe)</t>
  </si>
  <si>
    <t>Pétrole brut, liquides de gaz naturel (LGN) et autres hydrocarbures (sans biocomposants)</t>
  </si>
  <si>
    <t>Gaz naturel (sans biocomposants)</t>
  </si>
  <si>
    <t>Essence moteur et aviation (sans biocomposants)</t>
  </si>
  <si>
    <t>Pétrole lampant et carburéacteur (sans biocomposants)</t>
  </si>
  <si>
    <t>Naphta</t>
  </si>
  <si>
    <t>Diesel de transport (sans biocomposants)</t>
  </si>
  <si>
    <t>Fioul domestique et autres gazoles (sans biocomposants)</t>
  </si>
  <si>
    <t>Fioul résiduel</t>
  </si>
  <si>
    <t>Gaz de raffinerie, Éthane et Gaz de pétrole liquéfié (GPL)</t>
  </si>
  <si>
    <t>Autres produits pétroliers y c. additifs/composés oxygénés et produits d'alimentation des raffineries</t>
  </si>
  <si>
    <t>Combustible nucléaire</t>
  </si>
  <si>
    <t>Bois de chauffage, résidus de bois et autre biomasse solide, charbon de bois</t>
  </si>
  <si>
    <t>Biocarburants liquides</t>
  </si>
  <si>
    <t>Biogaz</t>
  </si>
  <si>
    <t>Energie électrique</t>
  </si>
  <si>
    <t>Chaleur</t>
  </si>
  <si>
    <t>Résidus énergétiques</t>
  </si>
  <si>
    <t>Déchets renouvelables</t>
  </si>
  <si>
    <t>Déchets non renouvelables</t>
  </si>
  <si>
    <t>Pertes énergétiques de tout type (pendant l'extraction, la distribution, le stockage, la transformation et la dissipation de chaleur provenant de lutilisation finale)</t>
  </si>
  <si>
    <t>Ènergie contenue dans les produits dutilisation non énergétique</t>
  </si>
  <si>
    <t>Ecart statistique entre entrées et sorties pour l'ensemble des flux d'énergie</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</si>
  <si>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</si>
  <si>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</si>
  <si>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</si>
  <si>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</si>
  <si>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</si>
  <si>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</si>
  <si>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</si>
  <si>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</si>
  <si>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</si>
  <si>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</si>
  <si>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</si>
  <si>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</si>
  <si>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</si>
  <si>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</si>
  <si>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</si>
  <si>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</si>
  <si>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</si>
  <si>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</si>
  <si>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</si>
  <si>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</si>
  <si>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</si>
  <si>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</si>
  <si>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</si>
  <si>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</si>
  <si>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</si>
  <si>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</si>
  <si>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</si>
  <si>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</si>
  <si>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</si>
  <si>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</si>
  <si>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</si>
  <si>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</si>
  <si>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</si>
  <si>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</si>
  <si>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</si>
  <si>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</si>
  <si>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</si>
  <si>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</si>
  <si>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</si>
  <si>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</si>
  <si>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</si>
  <si>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</si>
  <si>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</si>
  <si>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</si>
  <si>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</si>
  <si>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</si>
  <si>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</si>
  <si>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</si>
  <si>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</si>
  <si>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</si>
  <si>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</si>
  <si>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</si>
  <si>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</si>
  <si>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</si>
  <si>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</si>
  <si>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</si>
  <si>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</si>
  <si>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</si>
  <si>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</si>
  <si>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</si>
  <si>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</si>
  <si>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</si>
  <si>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</si>
  <si>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</si>
  <si>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</si>
  <si>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</si>
  <si>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</si>
  <si>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</si>
  <si>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</si>
  <si>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</si>
  <si>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</si>
  <si>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</si>
  <si>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</si>
  <si>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</si>
  <si>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</si>
  <si>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</si>
  <si>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</si>
  <si>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</si>
  <si>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</si>
  <si>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</si>
  <si>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</si>
  <si>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</si>
  <si>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</si>
  <si>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</si>
  <si>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</si>
  <si>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</si>
  <si>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</si>
  <si>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</si>
  <si>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</si>
  <si>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</si>
  <si>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</si>
  <si>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</si>
  <si>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</si>
  <si>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</si>
  <si>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</si>
  <si>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</si>
  <si>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</si>
  <si>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</si>
  <si>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</si>
  <si>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</si>
  <si>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</si>
  <si>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</si>
  <si>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</si>
  <si>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</si>
  <si>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</si>
  <si>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</si>
  <si>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</si>
  <si>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</si>
  <si>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</si>
  <si>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</si>
  <si>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</si>
  <si>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</si>
  <si>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</si>
  <si>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</si>
  <si>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</si>
  <si>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</si>
  <si>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</si>
  <si>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</si>
  <si>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</si>
  <si>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</si>
  <si>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</si>
  <si>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</si>
  <si>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</si>
  <si>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</si>
  <si>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</si>
  <si>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</si>
  <si>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</si>
  <si>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</si>
  <si>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</si>
  <si>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</si>
  <si>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</si>
  <si>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</si>
  <si>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</si>
  <si>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</si>
  <si>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</si>
  <si>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</si>
  <si>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</si>
  <si>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</si>
  <si>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</si>
  <si>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</si>
  <si>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</si>
  <si>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Total producteurs (01-99 )</t>
  </si>
  <si>
    <t>COMPTES DES FLUX PHYSIQUES D'ENERGIE</t>
  </si>
  <si>
    <t>Tableau A</t>
  </si>
  <si>
    <t>Tableau B</t>
  </si>
  <si>
    <t>Tableau C</t>
  </si>
  <si>
    <t>Tableau D</t>
  </si>
  <si>
    <t>Tableau E</t>
  </si>
  <si>
    <t>Tableau E - Tableau de concordance</t>
  </si>
  <si>
    <t>Tableau D - Vecteurs des indicateurs énergétiques clés</t>
  </si>
  <si>
    <t>Tableau C - Tableau des emplois physiques des flux d'énergie générant des émissions</t>
  </si>
  <si>
    <t>Tableau B - Tableau des emplois des flux d’énergie</t>
  </si>
  <si>
    <t>Physical Energy Flow Accounts (PEFA)</t>
  </si>
  <si>
    <t>Tableau A - Tableau des ressources pour les flux d’énergie</t>
  </si>
  <si>
    <t xml:space="preserve">Extraction des ressources énergétiques naturelles par activité économique </t>
  </si>
  <si>
    <t>Production domestique de produits énergétiques</t>
  </si>
  <si>
    <t xml:space="preserve">Consommation de déchets pour usages énergétiques </t>
  </si>
  <si>
    <t>Consommation énergétique domestique nette</t>
  </si>
  <si>
    <t>Tableau D - Vecteurs d'indicateurs énergétiques clés</t>
  </si>
  <si>
    <t>Total des ressources</t>
  </si>
  <si>
    <t>Total des emplois</t>
  </si>
  <si>
    <t xml:space="preserve">Tableau C - Tableau des emplois physiques des flux d'énergie générant des émissions
</t>
  </si>
  <si>
    <t>Utilisation totale d'énergie par les unités résidentes (principe de résidence)</t>
  </si>
  <si>
    <t>(−) Utilisation d'énergie par les unités résidentes à l'étranger</t>
  </si>
  <si>
    <t xml:space="preserve">     Navires de pêche nationaux opérant à l’étranger</t>
  </si>
  <si>
    <t>Transport aérien international opéré par des unités résidentes</t>
  </si>
  <si>
    <t>(+) Utilisation d'énergie par des non-résidents sur le territoire</t>
  </si>
  <si>
    <t xml:space="preserve">      Transport terrestre opéré par des non-résidents sur le territoire</t>
  </si>
  <si>
    <t xml:space="preserve">      Transport aérien opéré par des non-résidents sur le territoire</t>
  </si>
  <si>
    <t>(=) Consommation intérieure brute d'énergie (sur base du territoire)</t>
  </si>
  <si>
    <t>Transport terrestre des unités résidentes opérants à l'étranger</t>
  </si>
  <si>
    <t>Total des entrées/sorties énergétiques</t>
  </si>
  <si>
    <t>Energie contenue dans les produits dutilisation non énergétique</t>
  </si>
  <si>
    <t>Tableau A : Tableau des ressources pour les flux d'énergie, en térajoules</t>
  </si>
  <si>
    <t>Tableau B - Tableau des emplois des flux d'énergie, en térajoules</t>
  </si>
  <si>
    <t>Explications des éléments du tableau E:</t>
  </si>
  <si>
    <t>Cette valeur est la consommation énergétique domestique nette du tableau D</t>
  </si>
  <si>
    <t>Carburant prélevé à l'étranger par des navires de pêche résidents</t>
  </si>
  <si>
    <t>Carburant acheté à l'étranger par des unités résidentes pour transport terrestre (rail inclus)</t>
  </si>
  <si>
    <t>Transport par eau international entrepris par des unités résidentes</t>
  </si>
  <si>
    <t>Carburant acheté par des non-résidents en Belgique pour le transport terrestre (rail inclus)</t>
  </si>
  <si>
    <t xml:space="preserve">Carburant prélevé en Belgique par les unités résidentes pour le transport aérien international </t>
  </si>
  <si>
    <t>Carburant prélevé  en Belgique par des non-résidents pour le transport par eau domestique.</t>
  </si>
  <si>
    <t>Carburant prélevé en Belgique par les non-résidents pour le transport aérien domestique et international.</t>
  </si>
  <si>
    <t>Consommation intérieure brute d'énergie (GIEC) telle que compilée et publiée par Eurostat (harmonisée internationnallement). Le GIEC n'inclut aucune consommation d'énergie pour le transport par eau international.</t>
  </si>
  <si>
    <t>élément 1</t>
  </si>
  <si>
    <t>élément 2.1</t>
  </si>
  <si>
    <t>élément 2.2</t>
  </si>
  <si>
    <t>élément 2.3</t>
  </si>
  <si>
    <t>élément 2.4</t>
  </si>
  <si>
    <t>élément 3.1</t>
  </si>
  <si>
    <t>élément 3.2</t>
  </si>
  <si>
    <t xml:space="preserve">élément 3.3 </t>
  </si>
  <si>
    <t>élément 4.m</t>
  </si>
  <si>
    <t>élément 5</t>
  </si>
  <si>
    <t>Il est possible que l'élément 1 inclut les flux d'énergie au-delà de ceux rapportés dans les statistiques énergétiques, dès lors ils ne sont pas inclus dans l'élément 5 qui est dérivé des statstiques énergétiques. Ces flux d'énergie 'au-delà des statistiques énergétiques' sont inclus dans l'élément 4 et peuvent être présentés ici comme un 'élément-mémo' séparé.</t>
  </si>
  <si>
    <t xml:space="preserve">Le tableau A décrit l’origine de tous les flux d’énergie. Il présente cinq catégories de source : l’environnement, les branches d’activité, les ménages, le reste du monde et l’accumulation. </t>
  </si>
  <si>
    <t>Le tableau B enregistre les emplois des différents flux par utilisateur. Il existe cinq catégories d’utilisateur : les branches d’activité, les ménages, le reste du monde, l’accumulation et l’environnement.</t>
  </si>
  <si>
    <t>Le tableau C détermine quels flux d’énergie enregistrés dans le tableau des emplois génèrent des émissions.</t>
  </si>
  <si>
    <t>Le tableau D regroupe des indicateurs énergétiques répartis entre production, consommation et accumulation. Il calcule sept indicateurs clés dérivés des tableaux A et B.</t>
  </si>
  <si>
    <t>Le tableau E réconcilie le principe de résidence et le principe du territoire. Il décrit les principales corrections apportées à l’indicateur clé selon le principe de résidence pour obtenir l’indicateur clé selon le principe du territoire.</t>
  </si>
  <si>
    <t>Activités économiques du reste du monde</t>
  </si>
  <si>
    <t>Consommation intermédiaire de produits énergétiques</t>
  </si>
  <si>
    <t xml:space="preserve">Consommation de produits énergétiques par les ménages </t>
  </si>
  <si>
    <t>Tableau E - Tableau de concordance 
Concordance entre l'indicateur des comptes de l'énergie (principe de résidence) et l'indicateur des bilans énergétiques (principe de territoire)</t>
  </si>
  <si>
    <t xml:space="preserve">    Transport par eau opéré par des non-résidents sur le territoire</t>
  </si>
  <si>
    <t>(+/-) Autres adaptations et écarts statistiques</t>
  </si>
  <si>
    <t xml:space="preserve">        (−) dont (memo) : flux d'énergie non rapportés dans les statistiques énergétiques mais inclus dans les PEFA (élément 1)</t>
  </si>
  <si>
    <t xml:space="preserve">Carburant prévelé par des unités résidentes (1) pour le 'transport par eau international' comme défini dans les statistiques énergétiques, incluant partiellement le carburant prélevé dans les ports domestiques (enregistré comme 'bunkers maritimes internationaux' dans les statistiques énergétiques); et/ou (2) pour le 'transport par eau domestique' à l'étranger. Le 'transport par eau international' renvoit aux trajets entre ports de départ et d'arrivée qui sont sur des territoires nationaux différents, le 'transport par eau domestique' renvoit aux trajets entre ports de départ et d'arrivée se trouvant sur le même territoire national. </t>
  </si>
  <si>
    <t xml:space="preserve">élément 4 </t>
  </si>
  <si>
    <t>Inclu les adapations concernant la consommation d'énergie enregistrée dans les PEFA mais non rapportées dans les statistiques énergétiques (5 IEA/Eurostat annual questionnaires), et dès lors non inclus dans la consommation intérieure brute d'néergie (GIEC)</t>
  </si>
  <si>
    <t>Consommation énergétique domestique nette pour usages non énergétiques</t>
  </si>
  <si>
    <t>Utilisations d'énergie générant des émissions</t>
  </si>
  <si>
    <t>Consommation énergétique domestique nette pour usages énergétiques</t>
  </si>
  <si>
    <t>PEFA_IND06a</t>
  </si>
  <si>
    <t>PEFA_IND06b</t>
  </si>
  <si>
    <t>PEFA_IND08</t>
  </si>
  <si>
    <t>Le tableau B1 enregistre la transformation des différents flux d'énergie par utilisateur. Il existe cinq catégories d’utilisateur : les branches d’activité, les ménages, le reste du monde, l’accumulation et l’environnement.</t>
  </si>
  <si>
    <t>Le tableau B2 enregistre la consommation finale des différents flux d'énergie par utilisateur. Il existe cinq catégories d’utilisateur : les branches d’activité, les ménages, le reste du monde, l’accumulation et l’environnement.</t>
  </si>
  <si>
    <t>Tableau B1</t>
  </si>
  <si>
    <t>Tableau B2</t>
  </si>
  <si>
    <t>Tableau B1 - Tableau de transformation des flux d’énergie</t>
  </si>
  <si>
    <t>Tableau B2 - Tableau de consommation finale des flux d’énergie</t>
  </si>
  <si>
    <t>Tableau B1 -  Tableau de transformation des flux d’énergie, en térajoules</t>
  </si>
  <si>
    <t>Tableau B2 - Tableau de consommation finale des flux d’énergie, en térajoules</t>
  </si>
  <si>
    <t>Consommation TJ</t>
  </si>
  <si>
    <t/>
  </si>
  <si>
    <t>Comparaison à Tableau D - consommation domestique nette</t>
  </si>
  <si>
    <t>Total consommation TJ avec utilisation non énergétique</t>
  </si>
  <si>
    <t>Consommation finale (Tableau B2 - P + R28 + R29)</t>
  </si>
  <si>
    <t>Consommation de transformation (Tableau B1)</t>
  </si>
  <si>
    <t>Ressources (Tableau A - P + R30 + R31)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</si>
</sst>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b/>
      <sz val="11"/>
      <color indexed="1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b/>
      <sz val="10"/>
      <color theme="0"/>
      <name val="Arial"/>
      <family val="2"/>
    </font>
    <font>
      <sz val="10"/>
      <color theme="0"/>
      <name val="Arial"/>
      <family val="2"/>
    </font>
    <font>
      <sz val="14"/>
      <color theme="0"/>
      <name val="Arial"/>
      <family val="2"/>
    </font>
    <font>
      <i/>
      <sz val="10"/>
      <color theme="0"/>
      <name val="Arial"/>
      <family val="2"/>
    </font>
    <font>
      <sz val="9"/>
      <color theme="0"/>
      <name val="Arial"/>
      <family val="2"/>
    </font>
  </fonts>
  <fills count="9">
    <fill>
      <patternFill patternType="none"/>
    </fill>
    <fill>
      <patternFill patternType="gray125"/>
    </fill>
    <fill>
      <patternFill patternType="solid">
        <fgColor indexed="22"/>
        <bgColor indexed="64"/>
      </patternFill>
    </fill>
    <fill>
      <patternFill patternType="solid">
        <fgColor indexed="30"/>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3">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style="thin">
        <color indexed="23"/>
      </left>
      <right style="thin">
        <color indexed="23"/>
      </right>
      <top style="thin">
        <color indexed="64"/>
      </top>
      <bottom style="thin">
        <color indexed="64"/>
      </bottom>
      <diagonal/>
    </border>
    <border>
      <left style="thin">
        <color indexed="23"/>
      </left>
      <right style="thin">
        <color indexed="23"/>
      </right>
      <top/>
      <bottom style="thin">
        <color indexed="64"/>
      </bottom>
      <diagonal/>
    </border>
    <border>
      <left/>
      <right style="thin">
        <color indexed="23"/>
      </right>
      <top/>
      <bottom style="thin">
        <color indexed="64"/>
      </bottom>
      <diagonal/>
    </border>
    <border>
      <left style="thin">
        <color indexed="23"/>
      </left>
      <right/>
      <top style="thin">
        <color indexed="23"/>
      </top>
      <bottom style="thin">
        <color rgb="FFFF0000"/>
      </bottom>
      <diagonal/>
    </border>
    <border>
      <left/>
      <right/>
      <top/>
      <bottom style="thin">
        <color indexed="23"/>
      </bottom>
      <diagonal/>
    </border>
    <border>
      <left style="thin">
        <color theme="0" tint="-0.499984740745262"/>
      </left>
      <right/>
      <top/>
      <bottom style="thin">
        <color indexed="23"/>
      </bottom>
      <diagonal/>
    </border>
    <border>
      <left/>
      <right/>
      <top style="thin">
        <color indexed="23"/>
      </top>
      <bottom style="thin">
        <color rgb="FFFF0000"/>
      </bottom>
      <diagonal/>
    </border>
    <border>
      <left style="thin">
        <color indexed="23"/>
      </left>
      <right style="thin">
        <color indexed="23"/>
      </right>
      <top/>
      <bottom style="thin">
        <color rgb="FFFF0000"/>
      </bottom>
      <diagonal/>
    </border>
    <border>
      <left style="thin">
        <color indexed="23"/>
      </left>
      <right style="thin">
        <color indexed="23"/>
      </right>
      <top style="thin">
        <color indexed="64"/>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4">
    <xf numFmtId="0" fontId="0" fillId="0" borderId="0" xfId="0"/>
    <xf numFmtId="0" fontId="2" fillId="0" borderId="0"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4" borderId="7" xfId="1" applyNumberFormat="1" applyFont="1" applyFill="1" applyBorder="1" applyAlignment="1" applyProtection="1">
      <alignment vertical="center"/>
      <protection locked="0"/>
    </xf>
    <xf numFmtId="164" fontId="10" fillId="4" borderId="10" xfId="1" applyNumberFormat="1" applyFont="1" applyFill="1" applyBorder="1" applyAlignment="1" applyProtection="1">
      <alignment vertical="center"/>
      <protection locked="0"/>
    </xf>
    <xf numFmtId="164" fontId="10" fillId="4" borderId="17" xfId="1" applyNumberFormat="1" applyFont="1" applyFill="1" applyBorder="1" applyAlignment="1" applyProtection="1">
      <alignment vertical="center"/>
      <protection locked="0"/>
    </xf>
    <xf numFmtId="164" fontId="11" fillId="5"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4" borderId="22" xfId="1" applyNumberFormat="1" applyFont="1" applyFill="1" applyBorder="1" applyAlignment="1" applyProtection="1">
      <alignment vertical="center"/>
      <protection locked="0"/>
    </xf>
    <xf numFmtId="164" fontId="10" fillId="4" borderId="0" xfId="1" applyNumberFormat="1" applyFont="1" applyFill="1" applyBorder="1" applyAlignment="1" applyProtection="1">
      <alignment vertical="center"/>
      <protection locked="0"/>
    </xf>
    <xf numFmtId="164" fontId="8" fillId="4" borderId="0" xfId="1" applyNumberFormat="1" applyFont="1" applyFill="1" applyBorder="1" applyAlignment="1" applyProtection="1">
      <alignment vertical="center"/>
      <protection locked="0"/>
    </xf>
    <xf numFmtId="164" fontId="10" fillId="4" borderId="23" xfId="1" applyNumberFormat="1" applyFont="1" applyFill="1" applyBorder="1" applyAlignment="1" applyProtection="1">
      <alignment vertical="center"/>
      <protection locked="0"/>
    </xf>
    <xf numFmtId="164" fontId="11" fillId="5"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5" borderId="29" xfId="1" applyNumberFormat="1" applyFont="1" applyFill="1" applyBorder="1" applyAlignment="1" applyProtection="1">
      <alignment vertical="center"/>
      <protection locked="0"/>
    </xf>
    <xf numFmtId="164" fontId="11" fillId="5" borderId="31"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0" fillId="4" borderId="33" xfId="1" applyNumberFormat="1" applyFont="1" applyFill="1" applyBorder="1" applyAlignment="1" applyProtection="1">
      <alignment vertical="center"/>
      <protection locked="0"/>
    </xf>
    <xf numFmtId="164" fontId="10" fillId="4" borderId="34" xfId="1" applyNumberFormat="1" applyFont="1" applyFill="1" applyBorder="1" applyAlignment="1" applyProtection="1">
      <alignment vertical="center"/>
      <protection locked="0"/>
    </xf>
    <xf numFmtId="164" fontId="10" fillId="4"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5" borderId="37" xfId="1" applyNumberFormat="1" applyFont="1" applyFill="1" applyBorder="1" applyAlignment="1" applyProtection="1">
      <alignment vertical="center"/>
      <protection locked="0"/>
    </xf>
    <xf numFmtId="164" fontId="11" fillId="5" borderId="38" xfId="1" applyNumberFormat="1" applyFont="1" applyFill="1" applyBorder="1" applyAlignment="1" applyProtection="1">
      <alignment vertical="center"/>
      <protection locked="0"/>
    </xf>
    <xf numFmtId="164" fontId="15" fillId="5" borderId="38" xfId="1" applyNumberFormat="1" applyFont="1" applyFill="1" applyBorder="1" applyAlignment="1" applyProtection="1">
      <alignment vertical="center"/>
      <protection locked="0"/>
    </xf>
    <xf numFmtId="164" fontId="8" fillId="4" borderId="5" xfId="1" applyNumberFormat="1" applyFont="1" applyFill="1" applyBorder="1" applyAlignment="1" applyProtection="1">
      <alignment vertical="center"/>
      <protection locked="0"/>
    </xf>
    <xf numFmtId="164" fontId="10" fillId="4" borderId="5" xfId="1" applyNumberFormat="1" applyFont="1" applyFill="1" applyBorder="1" applyAlignment="1" applyProtection="1">
      <alignment vertical="center"/>
      <protection locked="0"/>
    </xf>
    <xf numFmtId="164" fontId="11" fillId="5" borderId="30" xfId="1" applyNumberFormat="1" applyFont="1" applyFill="1" applyBorder="1" applyAlignment="1" applyProtection="1">
      <alignment vertical="center"/>
      <protection locked="0"/>
    </xf>
    <xf numFmtId="164" fontId="10" fillId="4" borderId="39" xfId="1" applyNumberFormat="1" applyFont="1" applyFill="1" applyBorder="1" applyAlignment="1" applyProtection="1">
      <alignment vertical="center"/>
      <protection locked="0"/>
    </xf>
    <xf numFmtId="164" fontId="8" fillId="4"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5" borderId="40" xfId="1" applyNumberFormat="1" applyFont="1" applyFill="1" applyBorder="1" applyAlignment="1" applyProtection="1">
      <alignment vertical="center"/>
      <protection locked="0"/>
    </xf>
    <xf numFmtId="164" fontId="11" fillId="5" borderId="40" xfId="1" applyNumberFormat="1" applyFont="1" applyFill="1" applyBorder="1" applyAlignment="1" applyProtection="1">
      <alignment vertical="center"/>
      <protection locked="0"/>
    </xf>
    <xf numFmtId="164" fontId="11" fillId="5" borderId="41" xfId="1" applyNumberFormat="1" applyFont="1" applyFill="1" applyBorder="1" applyAlignment="1" applyProtection="1">
      <alignment vertical="center"/>
      <protection locked="0"/>
    </xf>
    <xf numFmtId="164" fontId="15" fillId="5" borderId="42" xfId="1" applyNumberFormat="1" applyFont="1" applyFill="1" applyBorder="1" applyAlignment="1" applyProtection="1">
      <alignment vertical="center"/>
      <protection locked="0"/>
    </xf>
    <xf numFmtId="164" fontId="15" fillId="5" borderId="45" xfId="1" applyNumberFormat="1" applyFont="1" applyFill="1" applyBorder="1" applyAlignment="1" applyProtection="1">
      <alignment vertical="center"/>
      <protection locked="0"/>
    </xf>
    <xf numFmtId="164" fontId="11" fillId="5" borderId="45" xfId="1" applyNumberFormat="1" applyFont="1" applyFill="1" applyBorder="1" applyAlignment="1" applyProtection="1">
      <alignment vertical="center"/>
      <protection locked="0"/>
    </xf>
    <xf numFmtId="164" fontId="15" fillId="5" borderId="46" xfId="1" applyNumberFormat="1" applyFont="1" applyFill="1" applyBorder="1" applyAlignment="1" applyProtection="1">
      <alignment vertical="center"/>
      <protection locked="0"/>
    </xf>
    <xf numFmtId="164" fontId="10" fillId="4" borderId="48" xfId="1" applyNumberFormat="1" applyFont="1" applyFill="1" applyBorder="1" applyAlignment="1" applyProtection="1">
      <alignment vertical="center"/>
      <protection locked="0"/>
    </xf>
    <xf numFmtId="164" fontId="10" fillId="4" borderId="49" xfId="1" applyNumberFormat="1" applyFont="1" applyFill="1" applyBorder="1" applyAlignment="1" applyProtection="1">
      <alignment vertical="center"/>
      <protection locked="0"/>
    </xf>
    <xf numFmtId="164" fontId="11" fillId="5" borderId="50" xfId="1" applyNumberFormat="1" applyFont="1" applyFill="1" applyBorder="1" applyAlignment="1" applyProtection="1">
      <alignment vertical="center"/>
      <protection locked="0"/>
    </xf>
    <xf numFmtId="164" fontId="10" fillId="4" borderId="50" xfId="1" applyNumberFormat="1" applyFont="1" applyFill="1" applyBorder="1" applyAlignment="1" applyProtection="1">
      <alignment vertical="center"/>
      <protection locked="0"/>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4" borderId="0" xfId="1" applyNumberFormat="1" applyFont="1" applyFill="1" applyBorder="1" applyAlignment="1" applyProtection="1">
      <alignment horizontal="right" vertical="center"/>
      <protection locked="0"/>
    </xf>
    <xf numFmtId="164" fontId="8" fillId="4" borderId="0" xfId="1" applyNumberFormat="1" applyFont="1" applyFill="1" applyBorder="1" applyAlignment="1" applyProtection="1">
      <alignment horizontal="right" vertical="center"/>
      <protection locked="0"/>
    </xf>
    <xf numFmtId="164" fontId="10" fillId="4" borderId="34" xfId="1" applyNumberFormat="1" applyFont="1" applyFill="1" applyBorder="1" applyAlignment="1" applyProtection="1">
      <alignment horizontal="right" vertical="center"/>
      <protection locked="0"/>
    </xf>
    <xf numFmtId="164" fontId="10" fillId="4" borderId="56" xfId="1" applyNumberFormat="1" applyFont="1" applyFill="1" applyBorder="1" applyAlignment="1" applyProtection="1">
      <alignment horizontal="right" vertical="center"/>
      <protection locked="0"/>
    </xf>
    <xf numFmtId="164" fontId="10" fillId="4" borderId="57" xfId="1" applyNumberFormat="1" applyFont="1" applyFill="1" applyBorder="1" applyAlignment="1" applyProtection="1">
      <alignment horizontal="right" vertical="center"/>
      <protection locked="0"/>
    </xf>
    <xf numFmtId="164" fontId="8" fillId="4" borderId="57" xfId="1" applyNumberFormat="1" applyFont="1" applyFill="1" applyBorder="1" applyAlignment="1" applyProtection="1">
      <alignment horizontal="right" vertical="center"/>
      <protection locked="0"/>
    </xf>
    <xf numFmtId="0" fontId="2" fillId="0" borderId="70" xfId="4" applyNumberFormat="1" applyFont="1" applyFill="1" applyBorder="1" applyAlignment="1" applyProtection="1">
      <alignment vertical="center"/>
      <protection hidden="1"/>
    </xf>
    <xf numFmtId="0" fontId="5" fillId="0" borderId="71" xfId="1" applyFont="1" applyFill="1" applyBorder="1" applyAlignment="1" applyProtection="1">
      <alignment vertical="center"/>
    </xf>
    <xf numFmtId="0" fontId="5" fillId="0" borderId="71" xfId="1" applyFont="1" applyFill="1" applyBorder="1" applyAlignment="1" applyProtection="1">
      <alignment vertical="center" wrapText="1"/>
    </xf>
    <xf numFmtId="0" fontId="5" fillId="0" borderId="70"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4" borderId="35" xfId="1" applyNumberFormat="1" applyFont="1" applyFill="1" applyBorder="1" applyAlignment="1" applyProtection="1">
      <alignment horizontal="right" vertical="center"/>
      <protection locked="0"/>
    </xf>
    <xf numFmtId="164" fontId="10" fillId="4" borderId="23" xfId="1" applyNumberFormat="1" applyFont="1" applyFill="1" applyBorder="1" applyAlignment="1" applyProtection="1">
      <alignment horizontal="right" vertical="center"/>
      <protection locked="0"/>
    </xf>
    <xf numFmtId="164" fontId="10" fillId="4" borderId="5" xfId="1" applyNumberFormat="1" applyFont="1" applyFill="1" applyBorder="1" applyAlignment="1" applyProtection="1">
      <alignment horizontal="right" vertical="center"/>
      <protection locked="0"/>
    </xf>
    <xf numFmtId="164" fontId="10" fillId="4" borderId="22" xfId="1" applyNumberFormat="1" applyFont="1" applyFill="1" applyBorder="1" applyAlignment="1" applyProtection="1">
      <alignment horizontal="right" vertical="center"/>
      <protection locked="0"/>
    </xf>
    <xf numFmtId="164" fontId="8" fillId="4" borderId="72" xfId="1" applyNumberFormat="1" applyFont="1" applyFill="1" applyBorder="1" applyAlignment="1" applyProtection="1">
      <alignment horizontal="right" vertical="center"/>
      <protection locked="0"/>
    </xf>
    <xf numFmtId="164" fontId="10" fillId="4" borderId="73"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right" vertical="center"/>
      <protection locked="0"/>
    </xf>
    <xf numFmtId="164" fontId="10" fillId="4" borderId="68" xfId="1" applyNumberFormat="1" applyFont="1" applyFill="1" applyBorder="1" applyAlignment="1" applyProtection="1">
      <alignment horizontal="right" vertical="center"/>
      <protection locked="0"/>
    </xf>
    <xf numFmtId="164" fontId="10" fillId="4" borderId="76" xfId="1" applyNumberFormat="1" applyFont="1" applyFill="1" applyBorder="1" applyAlignment="1" applyProtection="1">
      <alignment horizontal="right" vertical="center"/>
      <protection locked="0"/>
    </xf>
    <xf numFmtId="164" fontId="8" fillId="4" borderId="76"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center" vertical="center"/>
      <protection locked="0"/>
    </xf>
    <xf numFmtId="164" fontId="10" fillId="4" borderId="22" xfId="1" applyNumberFormat="1" applyFont="1" applyFill="1" applyBorder="1" applyAlignment="1" applyProtection="1">
      <alignment horizontal="center" vertical="center"/>
      <protection locked="0"/>
    </xf>
    <xf numFmtId="164" fontId="10" fillId="4" borderId="77" xfId="1" applyNumberFormat="1" applyFont="1" applyFill="1" applyBorder="1" applyAlignment="1" applyProtection="1">
      <alignment horizontal="right" vertical="center"/>
      <protection locked="0"/>
    </xf>
    <xf numFmtId="164" fontId="10" fillId="4" borderId="78" xfId="1" applyNumberFormat="1" applyFont="1" applyFill="1" applyBorder="1" applyAlignment="1" applyProtection="1">
      <alignment horizontal="right" vertical="center"/>
      <protection locked="0"/>
    </xf>
    <xf numFmtId="164" fontId="8" fillId="4" borderId="78" xfId="1" applyNumberFormat="1" applyFont="1" applyFill="1" applyBorder="1" applyAlignment="1" applyProtection="1">
      <alignment horizontal="right" vertical="center"/>
      <protection locked="0"/>
    </xf>
    <xf numFmtId="164" fontId="10" fillId="4" borderId="77" xfId="1" applyNumberFormat="1" applyFont="1" applyFill="1" applyBorder="1" applyAlignment="1" applyProtection="1">
      <alignment horizontal="center" vertical="center"/>
      <protection locked="0"/>
    </xf>
    <xf numFmtId="164" fontId="10" fillId="4" borderId="79" xfId="1" applyNumberFormat="1" applyFont="1" applyFill="1" applyBorder="1" applyAlignment="1" applyProtection="1">
      <alignment horizontal="right" vertical="center"/>
      <protection locked="0"/>
    </xf>
    <xf numFmtId="164" fontId="10" fillId="4" borderId="80" xfId="1" applyNumberFormat="1" applyFont="1" applyFill="1" applyBorder="1" applyAlignment="1" applyProtection="1">
      <alignment horizontal="right" vertical="center"/>
      <protection locked="0"/>
    </xf>
    <xf numFmtId="164" fontId="8" fillId="4" borderId="81" xfId="1" applyNumberFormat="1" applyFont="1" applyFill="1" applyBorder="1" applyAlignment="1" applyProtection="1">
      <alignment horizontal="right" vertical="center"/>
      <protection locked="0"/>
    </xf>
    <xf numFmtId="164" fontId="8" fillId="4" borderId="59" xfId="1" applyNumberFormat="1" applyFont="1" applyFill="1" applyBorder="1" applyAlignment="1" applyProtection="1">
      <alignment horizontal="right" vertical="center"/>
      <protection locked="0"/>
    </xf>
    <xf numFmtId="164" fontId="10" fillId="4" borderId="82" xfId="1" applyNumberFormat="1" applyFont="1" applyFill="1" applyBorder="1" applyAlignment="1" applyProtection="1">
      <alignment horizontal="right" vertical="center"/>
      <protection locked="0"/>
    </xf>
    <xf numFmtId="164" fontId="8" fillId="4" borderId="83" xfId="1" applyNumberFormat="1" applyFont="1" applyFill="1" applyBorder="1" applyAlignment="1" applyProtection="1">
      <alignment horizontal="right" vertical="center"/>
      <protection locked="0"/>
    </xf>
    <xf numFmtId="164" fontId="10" fillId="4" borderId="84"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5" borderId="36" xfId="1" applyNumberFormat="1" applyFont="1" applyFill="1" applyBorder="1" applyAlignment="1" applyProtection="1">
      <alignment horizontal="right" vertical="center"/>
    </xf>
    <xf numFmtId="164" fontId="11" fillId="5" borderId="39" xfId="1" applyNumberFormat="1" applyFont="1" applyFill="1" applyBorder="1" applyAlignment="1" applyProtection="1">
      <alignment horizontal="right" vertical="center"/>
    </xf>
    <xf numFmtId="164" fontId="15" fillId="5" borderId="39" xfId="1" applyNumberFormat="1" applyFont="1" applyFill="1" applyBorder="1" applyAlignment="1" applyProtection="1">
      <alignment horizontal="right" vertical="center"/>
    </xf>
    <xf numFmtId="164" fontId="10" fillId="4" borderId="36" xfId="1" applyNumberFormat="1" applyFont="1" applyFill="1" applyBorder="1" applyAlignment="1" applyProtection="1">
      <alignment horizontal="right" vertical="center"/>
    </xf>
    <xf numFmtId="164" fontId="8" fillId="4" borderId="39" xfId="1" applyNumberFormat="1" applyFont="1" applyFill="1" applyBorder="1" applyAlignment="1" applyProtection="1">
      <alignment horizontal="right" vertical="center"/>
    </xf>
    <xf numFmtId="164" fontId="10" fillId="4" borderId="39" xfId="1" applyNumberFormat="1" applyFont="1" applyFill="1" applyBorder="1" applyAlignment="1" applyProtection="1">
      <alignment horizontal="right" vertical="center"/>
    </xf>
    <xf numFmtId="164" fontId="11" fillId="5" borderId="37" xfId="1" applyNumberFormat="1" applyFont="1" applyFill="1" applyBorder="1" applyAlignment="1" applyProtection="1">
      <alignment horizontal="right" vertical="center"/>
    </xf>
    <xf numFmtId="164" fontId="11" fillId="5" borderId="38" xfId="1" applyNumberFormat="1" applyFont="1" applyFill="1" applyBorder="1" applyAlignment="1" applyProtection="1">
      <alignment horizontal="right" vertical="center"/>
    </xf>
    <xf numFmtId="164" fontId="15" fillId="5" borderId="38" xfId="1" applyNumberFormat="1" applyFont="1" applyFill="1" applyBorder="1" applyAlignment="1" applyProtection="1">
      <alignment horizontal="right" vertical="center"/>
    </xf>
    <xf numFmtId="164" fontId="10" fillId="4" borderId="37" xfId="1" applyNumberFormat="1" applyFont="1" applyFill="1" applyBorder="1" applyAlignment="1" applyProtection="1">
      <alignment horizontal="right" vertical="center"/>
    </xf>
    <xf numFmtId="164" fontId="8" fillId="4" borderId="38" xfId="1" applyNumberFormat="1" applyFont="1" applyFill="1" applyBorder="1" applyAlignment="1" applyProtection="1">
      <alignment horizontal="right" vertical="center"/>
    </xf>
    <xf numFmtId="164" fontId="10" fillId="4" borderId="38" xfId="1" applyNumberFormat="1" applyFont="1" applyFill="1" applyBorder="1" applyAlignment="1" applyProtection="1">
      <alignment horizontal="right" vertical="center"/>
    </xf>
    <xf numFmtId="164" fontId="15" fillId="5" borderId="85" xfId="1" applyNumberFormat="1" applyFont="1" applyFill="1" applyBorder="1" applyAlignment="1" applyProtection="1">
      <alignment horizontal="right" vertical="center"/>
    </xf>
    <xf numFmtId="164" fontId="11" fillId="5" borderId="85" xfId="1" applyNumberFormat="1" applyFont="1" applyFill="1" applyBorder="1" applyAlignment="1" applyProtection="1">
      <alignment horizontal="right" vertical="center"/>
    </xf>
    <xf numFmtId="164" fontId="11" fillId="5" borderId="88" xfId="1" applyNumberFormat="1" applyFont="1" applyFill="1" applyBorder="1" applyAlignment="1" applyProtection="1">
      <alignment horizontal="right" vertical="center"/>
    </xf>
    <xf numFmtId="164" fontId="11" fillId="5" borderId="89" xfId="1" applyNumberFormat="1" applyFont="1" applyFill="1" applyBorder="1" applyAlignment="1" applyProtection="1">
      <alignment horizontal="right" vertical="center"/>
    </xf>
    <xf numFmtId="164" fontId="15" fillId="5" borderId="89" xfId="1" applyNumberFormat="1" applyFont="1" applyFill="1" applyBorder="1" applyAlignment="1" applyProtection="1">
      <alignment horizontal="right" vertical="center"/>
    </xf>
    <xf numFmtId="164" fontId="10" fillId="4" borderId="88" xfId="1" applyNumberFormat="1" applyFont="1" applyFill="1" applyBorder="1" applyAlignment="1" applyProtection="1">
      <alignment horizontal="right" vertical="center"/>
    </xf>
    <xf numFmtId="164" fontId="10" fillId="4" borderId="89"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0" xfId="1" applyFont="1" applyFill="1" applyBorder="1" applyAlignment="1" applyProtection="1">
      <alignment vertical="center" wrapText="1"/>
    </xf>
    <xf numFmtId="164" fontId="16" fillId="4" borderId="22" xfId="1" applyNumberFormat="1" applyFont="1" applyFill="1" applyBorder="1" applyAlignment="1" applyProtection="1">
      <alignment vertical="center"/>
      <protection locked="0"/>
    </xf>
    <xf numFmtId="164" fontId="16" fillId="4" borderId="0" xfId="1" applyNumberFormat="1" applyFont="1" applyFill="1" applyBorder="1" applyAlignment="1" applyProtection="1">
      <alignment vertical="center"/>
      <protection locked="0"/>
    </xf>
    <xf numFmtId="164" fontId="17" fillId="4" borderId="0" xfId="1" applyNumberFormat="1" applyFont="1" applyFill="1" applyBorder="1" applyAlignment="1" applyProtection="1">
      <alignment vertical="center"/>
      <protection locked="0"/>
    </xf>
    <xf numFmtId="164" fontId="16" fillId="4" borderId="23" xfId="1" applyNumberFormat="1" applyFont="1" applyFill="1" applyBorder="1" applyAlignment="1" applyProtection="1">
      <alignment vertical="center"/>
      <protection locked="0"/>
    </xf>
    <xf numFmtId="164" fontId="18" fillId="5"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3" borderId="4" xfId="1" applyFont="1" applyFill="1" applyBorder="1" applyAlignment="1" applyProtection="1">
      <alignment horizontal="center" vertical="top" wrapText="1"/>
      <protection hidden="1"/>
    </xf>
    <xf numFmtId="0" fontId="5"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6" borderId="37" xfId="1" applyNumberFormat="1" applyFont="1" applyFill="1" applyBorder="1" applyAlignment="1" applyProtection="1">
      <alignment horizontal="right" vertical="center"/>
      <protection locked="0"/>
    </xf>
    <xf numFmtId="164" fontId="11" fillId="6" borderId="75" xfId="1" applyNumberFormat="1" applyFont="1" applyFill="1" applyBorder="1" applyAlignment="1" applyProtection="1">
      <alignment horizontal="right" vertical="center"/>
      <protection locked="0"/>
    </xf>
    <xf numFmtId="164" fontId="15" fillId="6" borderId="7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vertical="center"/>
      <protection locked="0"/>
    </xf>
    <xf numFmtId="164" fontId="11" fillId="6" borderId="3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horizontal="right" vertical="center"/>
      <protection locked="0"/>
    </xf>
    <xf numFmtId="164" fontId="11" fillId="6" borderId="79" xfId="1" applyNumberFormat="1" applyFont="1" applyFill="1" applyBorder="1" applyAlignment="1" applyProtection="1">
      <alignment horizontal="right" vertical="center"/>
      <protection locked="0"/>
    </xf>
    <xf numFmtId="164" fontId="11" fillId="6" borderId="34" xfId="1" applyNumberFormat="1" applyFont="1" applyFill="1" applyBorder="1" applyAlignment="1" applyProtection="1">
      <alignment horizontal="right" vertical="center"/>
      <protection locked="0"/>
    </xf>
    <xf numFmtId="164" fontId="11" fillId="6" borderId="38" xfId="1" applyNumberFormat="1" applyFont="1" applyFill="1" applyBorder="1" applyAlignment="1" applyProtection="1">
      <alignment horizontal="right" vertical="center"/>
      <protection locked="0"/>
    </xf>
    <xf numFmtId="164" fontId="15" fillId="6" borderId="38" xfId="1" applyNumberFormat="1" applyFont="1" applyFill="1" applyBorder="1" applyAlignment="1" applyProtection="1">
      <alignment horizontal="right" vertical="center"/>
      <protection locked="0"/>
    </xf>
    <xf numFmtId="164" fontId="11" fillId="6" borderId="39" xfId="1" applyNumberFormat="1" applyFont="1" applyFill="1" applyBorder="1" applyAlignment="1" applyProtection="1">
      <alignment horizontal="right" vertical="center"/>
      <protection locked="0"/>
    </xf>
    <xf numFmtId="164" fontId="15" fillId="6" borderId="39" xfId="1" applyNumberFormat="1" applyFont="1" applyFill="1" applyBorder="1" applyAlignment="1" applyProtection="1">
      <alignment horizontal="right" vertical="center"/>
      <protection locked="0"/>
    </xf>
    <xf numFmtId="164" fontId="11" fillId="6" borderId="54" xfId="1" applyNumberFormat="1" applyFont="1" applyFill="1" applyBorder="1" applyAlignment="1" applyProtection="1">
      <alignment horizontal="right" vertical="center"/>
      <protection locked="0"/>
    </xf>
    <xf numFmtId="164" fontId="11" fillId="6" borderId="55" xfId="1" applyNumberFormat="1" applyFont="1" applyFill="1" applyBorder="1" applyAlignment="1" applyProtection="1">
      <alignment horizontal="right" vertical="center"/>
      <protection locked="0"/>
    </xf>
    <xf numFmtId="164" fontId="11" fillId="6" borderId="41" xfId="1" applyNumberFormat="1" applyFont="1" applyFill="1" applyBorder="1" applyAlignment="1" applyProtection="1">
      <alignment horizontal="right" vertical="center"/>
      <protection locked="0"/>
    </xf>
    <xf numFmtId="164" fontId="11" fillId="6" borderId="52" xfId="1" applyNumberFormat="1" applyFont="1" applyFill="1" applyBorder="1" applyAlignment="1" applyProtection="1">
      <alignment horizontal="right" vertical="center"/>
      <protection locked="0"/>
    </xf>
    <xf numFmtId="164" fontId="11" fillId="6" borderId="68" xfId="1" applyNumberFormat="1" applyFont="1" applyFill="1" applyBorder="1" applyAlignment="1" applyProtection="1">
      <alignment vertical="center"/>
      <protection locked="0"/>
    </xf>
    <xf numFmtId="164" fontId="11" fillId="6" borderId="68" xfId="1" applyNumberFormat="1" applyFont="1" applyFill="1" applyBorder="1" applyAlignment="1" applyProtection="1">
      <alignment horizontal="right" vertical="center"/>
      <protection locked="0"/>
    </xf>
    <xf numFmtId="0" fontId="22" fillId="0" borderId="1" xfId="1" applyFont="1" applyFill="1" applyBorder="1" applyAlignment="1" applyProtection="1">
      <alignment vertical="center" wrapText="1"/>
      <protection hidden="1"/>
    </xf>
    <xf numFmtId="0" fontId="22" fillId="0" borderId="0" xfId="1" applyFont="1" applyFill="1" applyBorder="1" applyAlignment="1" applyProtection="1">
      <alignment vertical="center" wrapText="1"/>
      <protection hidden="1"/>
    </xf>
    <xf numFmtId="0" fontId="21" fillId="2" borderId="13" xfId="2" applyFont="1" applyFill="1" applyBorder="1" applyAlignment="1" applyProtection="1">
      <alignment horizontal="center" vertical="top" wrapText="1"/>
      <protection hidden="1"/>
    </xf>
    <xf numFmtId="0" fontId="21" fillId="2" borderId="4" xfId="2" applyFont="1" applyFill="1" applyBorder="1" applyAlignment="1" applyProtection="1">
      <alignment horizontal="center" vertical="top" wrapText="1"/>
      <protection hidden="1"/>
    </xf>
    <xf numFmtId="0" fontId="27" fillId="0" borderId="18" xfId="1" quotePrefix="1" applyFont="1" applyFill="1" applyBorder="1" applyAlignment="1" applyProtection="1">
      <alignment vertical="center" wrapText="1"/>
      <protection hidden="1"/>
    </xf>
    <xf numFmtId="0" fontId="28" fillId="0" borderId="0" xfId="1" applyFont="1" applyFill="1" applyBorder="1" applyAlignment="1" applyProtection="1">
      <alignment vertical="center" wrapText="1"/>
      <protection hidden="1"/>
    </xf>
    <xf numFmtId="164" fontId="25" fillId="5" borderId="37" xfId="1" applyNumberFormat="1" applyFont="1" applyFill="1" applyBorder="1" applyAlignment="1" applyProtection="1">
      <alignment horizontal="right" vertical="center"/>
      <protection locked="0"/>
    </xf>
    <xf numFmtId="164" fontId="25" fillId="5" borderId="38" xfId="1" applyNumberFormat="1" applyFont="1" applyFill="1" applyBorder="1" applyAlignment="1" applyProtection="1">
      <alignment horizontal="right" vertical="center"/>
      <protection locked="0"/>
    </xf>
    <xf numFmtId="164" fontId="29" fillId="5" borderId="38" xfId="1" applyNumberFormat="1" applyFont="1" applyFill="1" applyBorder="1" applyAlignment="1" applyProtection="1">
      <alignment horizontal="right" vertical="center"/>
      <protection locked="0"/>
    </xf>
    <xf numFmtId="164" fontId="26" fillId="4" borderId="0" xfId="1" applyNumberFormat="1" applyFont="1" applyFill="1" applyBorder="1" applyAlignment="1" applyProtection="1">
      <alignment horizontal="right" vertical="center"/>
      <protection locked="0"/>
    </xf>
    <xf numFmtId="164" fontId="30" fillId="4" borderId="0" xfId="1" applyNumberFormat="1" applyFont="1" applyFill="1" applyBorder="1" applyAlignment="1" applyProtection="1">
      <alignment horizontal="right" vertical="center"/>
      <protection locked="0"/>
    </xf>
    <xf numFmtId="164" fontId="25" fillId="5" borderId="24" xfId="1" applyNumberFormat="1" applyFont="1" applyFill="1" applyBorder="1" applyAlignment="1" applyProtection="1">
      <alignment horizontal="right" vertical="center"/>
      <protection locked="0"/>
    </xf>
    <xf numFmtId="0" fontId="31" fillId="0" borderId="0" xfId="1" applyFont="1" applyFill="1" applyBorder="1" applyAlignment="1" applyProtection="1">
      <alignment vertical="center" wrapText="1"/>
      <protection hidden="1"/>
    </xf>
    <xf numFmtId="164" fontId="25" fillId="5" borderId="29" xfId="1" applyNumberFormat="1" applyFont="1" applyFill="1" applyBorder="1" applyAlignment="1" applyProtection="1">
      <alignment horizontal="right" vertical="center"/>
      <protection locked="0"/>
    </xf>
    <xf numFmtId="164" fontId="25" fillId="5" borderId="15" xfId="1" applyNumberFormat="1" applyFont="1" applyFill="1" applyBorder="1" applyAlignment="1" applyProtection="1">
      <alignment horizontal="right" vertical="center"/>
      <protection locked="0"/>
    </xf>
    <xf numFmtId="164" fontId="25" fillId="5" borderId="35" xfId="1" applyNumberFormat="1" applyFont="1" applyFill="1" applyBorder="1" applyAlignment="1" applyProtection="1">
      <alignment horizontal="right" vertical="center"/>
      <protection locked="0"/>
    </xf>
    <xf numFmtId="164" fontId="26" fillId="4" borderId="34" xfId="1" applyNumberFormat="1" applyFont="1" applyFill="1" applyBorder="1" applyAlignment="1" applyProtection="1">
      <alignment horizontal="right" vertical="center"/>
      <protection locked="0"/>
    </xf>
    <xf numFmtId="0" fontId="22" fillId="0" borderId="0" xfId="4" applyNumberFormat="1" applyFont="1" applyFill="1" applyBorder="1" applyAlignment="1" applyProtection="1">
      <alignment vertical="center"/>
      <protection hidden="1"/>
    </xf>
    <xf numFmtId="164" fontId="25" fillId="5" borderId="41" xfId="1" applyNumberFormat="1" applyFont="1" applyFill="1" applyBorder="1" applyAlignment="1" applyProtection="1">
      <alignment horizontal="right" vertical="center"/>
      <protection locked="0"/>
    </xf>
    <xf numFmtId="164" fontId="29" fillId="5" borderId="39" xfId="1" applyNumberFormat="1" applyFont="1" applyFill="1" applyBorder="1" applyAlignment="1" applyProtection="1">
      <alignment horizontal="right" vertical="center"/>
      <protection locked="0"/>
    </xf>
    <xf numFmtId="164" fontId="29" fillId="5" borderId="53" xfId="1" applyNumberFormat="1" applyFont="1" applyFill="1" applyBorder="1" applyAlignment="1" applyProtection="1">
      <alignment horizontal="right" vertical="center"/>
      <protection locked="0"/>
    </xf>
    <xf numFmtId="164" fontId="25" fillId="5" borderId="30" xfId="1" applyNumberFormat="1" applyFont="1" applyFill="1" applyBorder="1" applyAlignment="1" applyProtection="1">
      <alignment horizontal="right" vertical="center"/>
      <protection locked="0"/>
    </xf>
    <xf numFmtId="164" fontId="25" fillId="5" borderId="54" xfId="1" applyNumberFormat="1" applyFont="1" applyFill="1" applyBorder="1" applyAlignment="1" applyProtection="1">
      <alignment horizontal="right" vertical="center"/>
      <protection locked="0"/>
    </xf>
    <xf numFmtId="164" fontId="25" fillId="5" borderId="55" xfId="1" applyNumberFormat="1" applyFont="1" applyFill="1" applyBorder="1" applyAlignment="1" applyProtection="1">
      <alignment horizontal="right" vertical="center"/>
      <protection locked="0"/>
    </xf>
    <xf numFmtId="164" fontId="26" fillId="4" borderId="56" xfId="1" applyNumberFormat="1" applyFont="1" applyFill="1" applyBorder="1" applyAlignment="1" applyProtection="1">
      <alignment horizontal="right" vertical="center"/>
      <protection locked="0"/>
    </xf>
    <xf numFmtId="164" fontId="26" fillId="4" borderId="57" xfId="1" applyNumberFormat="1" applyFont="1" applyFill="1" applyBorder="1" applyAlignment="1" applyProtection="1">
      <alignment horizontal="right" vertical="center"/>
      <protection locked="0"/>
    </xf>
    <xf numFmtId="164" fontId="30" fillId="4" borderId="57" xfId="1" applyNumberFormat="1" applyFont="1" applyFill="1" applyBorder="1" applyAlignment="1" applyProtection="1">
      <alignment horizontal="right" vertical="center"/>
      <protection locked="0"/>
    </xf>
    <xf numFmtId="164" fontId="25" fillId="5" borderId="58" xfId="1" applyNumberFormat="1" applyFont="1" applyFill="1" applyBorder="1" applyAlignment="1" applyProtection="1">
      <alignment horizontal="right" vertical="center"/>
      <protection locked="0"/>
    </xf>
    <xf numFmtId="164" fontId="25" fillId="5" borderId="59" xfId="1" applyNumberFormat="1" applyFont="1" applyFill="1" applyBorder="1" applyAlignment="1" applyProtection="1">
      <alignment horizontal="right" vertical="center"/>
      <protection locked="0"/>
    </xf>
    <xf numFmtId="164" fontId="25" fillId="5" borderId="60" xfId="1" applyNumberFormat="1" applyFont="1" applyFill="1" applyBorder="1" applyAlignment="1" applyProtection="1">
      <alignment horizontal="right" vertical="center"/>
      <protection locked="0"/>
    </xf>
    <xf numFmtId="164" fontId="25" fillId="5" borderId="61" xfId="1" applyNumberFormat="1" applyFont="1" applyFill="1" applyBorder="1" applyAlignment="1" applyProtection="1">
      <alignment horizontal="right" vertical="center"/>
      <protection locked="0"/>
    </xf>
    <xf numFmtId="164" fontId="25" fillId="5" borderId="23" xfId="1" applyNumberFormat="1" applyFont="1" applyFill="1" applyBorder="1" applyAlignment="1" applyProtection="1">
      <alignment horizontal="right" vertical="center"/>
      <protection locked="0"/>
    </xf>
    <xf numFmtId="164" fontId="25" fillId="5" borderId="47" xfId="1" applyNumberFormat="1" applyFont="1" applyFill="1" applyBorder="1" applyAlignment="1" applyProtection="1">
      <alignment horizontal="right" vertical="center"/>
      <protection locked="0"/>
    </xf>
    <xf numFmtId="164" fontId="25" fillId="5" borderId="63" xfId="1" applyNumberFormat="1" applyFont="1" applyFill="1" applyBorder="1" applyAlignment="1" applyProtection="1">
      <alignment horizontal="right" vertical="center"/>
      <protection locked="0"/>
    </xf>
    <xf numFmtId="164" fontId="25" fillId="5" borderId="64" xfId="1" applyNumberFormat="1" applyFont="1" applyFill="1" applyBorder="1" applyAlignment="1" applyProtection="1">
      <alignment horizontal="right" vertical="center"/>
      <protection locked="0"/>
    </xf>
    <xf numFmtId="164" fontId="25" fillId="5" borderId="65" xfId="1" applyNumberFormat="1" applyFont="1" applyFill="1" applyBorder="1" applyAlignment="1" applyProtection="1">
      <alignment horizontal="right" vertical="center"/>
      <protection locked="0"/>
    </xf>
    <xf numFmtId="164" fontId="25" fillId="5" borderId="66" xfId="1" applyNumberFormat="1" applyFont="1" applyFill="1" applyBorder="1" applyAlignment="1" applyProtection="1">
      <alignment horizontal="right" vertical="center"/>
      <protection locked="0"/>
    </xf>
    <xf numFmtId="164" fontId="25" fillId="5" borderId="68" xfId="1" applyNumberFormat="1" applyFont="1" applyFill="1" applyBorder="1" applyAlignment="1" applyProtection="1">
      <alignment horizontal="right" vertical="center"/>
      <protection locked="0"/>
    </xf>
    <xf numFmtId="0" fontId="22" fillId="0" borderId="2" xfId="4" applyNumberFormat="1" applyFont="1" applyFill="1" applyBorder="1" applyAlignment="1" applyProtection="1">
      <alignment vertical="center"/>
      <protection hidden="1"/>
    </xf>
    <xf numFmtId="0" fontId="27" fillId="0" borderId="16" xfId="1" applyFont="1" applyFill="1" applyBorder="1" applyAlignment="1" applyProtection="1">
      <alignment vertical="center" wrapText="1"/>
      <protection hidden="1"/>
    </xf>
    <xf numFmtId="0" fontId="22" fillId="0" borderId="2" xfId="1" applyFont="1" applyFill="1" applyBorder="1" applyAlignment="1" applyProtection="1">
      <alignment vertical="center" wrapText="1"/>
      <protection hidden="1"/>
    </xf>
    <xf numFmtId="0" fontId="22" fillId="0" borderId="70" xfId="4" applyNumberFormat="1" applyFont="1" applyFill="1" applyBorder="1" applyAlignment="1" applyProtection="1">
      <alignment vertical="center"/>
      <protection hidden="1"/>
    </xf>
    <xf numFmtId="0" fontId="20" fillId="0" borderId="71" xfId="1" applyFont="1" applyFill="1" applyBorder="1" applyAlignment="1" applyProtection="1">
      <alignment vertical="center"/>
    </xf>
    <xf numFmtId="0" fontId="20" fillId="0" borderId="71" xfId="1" applyFont="1" applyFill="1" applyBorder="1" applyAlignment="1" applyProtection="1">
      <alignment vertical="center" wrapText="1"/>
    </xf>
    <xf numFmtId="0" fontId="20" fillId="0" borderId="70" xfId="1" applyFont="1" applyFill="1" applyBorder="1" applyAlignment="1" applyProtection="1">
      <alignment vertical="center" wrapText="1"/>
      <protection hidden="1"/>
    </xf>
    <xf numFmtId="0" fontId="22" fillId="0" borderId="0" xfId="1" applyFont="1" applyFill="1" applyAlignment="1" applyProtection="1">
      <alignment vertical="center" wrapText="1"/>
      <protection hidden="1"/>
    </xf>
    <xf numFmtId="0" fontId="32" fillId="0" borderId="0" xfId="1" applyFont="1" applyAlignment="1" applyProtection="1">
      <alignment vertical="center"/>
      <protection hidden="1"/>
    </xf>
    <xf numFmtId="0" fontId="22" fillId="0" borderId="70" xfId="4" applyNumberFormat="1" applyFont="1" applyFill="1" applyBorder="1" applyAlignment="1" applyProtection="1">
      <alignment vertical="center"/>
    </xf>
    <xf numFmtId="0" fontId="32" fillId="0" borderId="0" xfId="1" applyFont="1" applyProtection="1">
      <protection hidden="1"/>
    </xf>
    <xf numFmtId="0" fontId="20" fillId="0" borderId="0" xfId="1" applyFont="1" applyFill="1" applyAlignment="1" applyProtection="1">
      <alignment vertical="center" wrapText="1"/>
    </xf>
    <xf numFmtId="0" fontId="20" fillId="0" borderId="0" xfId="1" applyFont="1" applyFill="1" applyAlignment="1" applyProtection="1">
      <alignment vertical="center" wrapText="1"/>
      <protection hidden="1"/>
    </xf>
    <xf numFmtId="0" fontId="35" fillId="0" borderId="69" xfId="1" applyFont="1" applyFill="1" applyBorder="1" applyAlignment="1" applyProtection="1">
      <alignment vertical="center" wrapText="1"/>
      <protection hidden="1"/>
    </xf>
    <xf numFmtId="0" fontId="35" fillId="0" borderId="70" xfId="1" applyFont="1" applyFill="1" applyBorder="1" applyAlignment="1" applyProtection="1">
      <alignment vertical="center" wrapText="1"/>
      <protection hidden="1"/>
    </xf>
    <xf numFmtId="0" fontId="36" fillId="0" borderId="0" xfId="1" applyFont="1" applyFill="1" applyAlignment="1" applyProtection="1">
      <alignment vertical="center"/>
      <protection hidden="1"/>
    </xf>
    <xf numFmtId="0" fontId="35" fillId="0" borderId="70" xfId="1" applyFont="1" applyFill="1" applyBorder="1" applyAlignment="1" applyProtection="1">
      <alignment vertical="center" wrapText="1"/>
    </xf>
    <xf numFmtId="0" fontId="36" fillId="0" borderId="0" xfId="2" applyFont="1" applyAlignment="1" applyProtection="1">
      <alignment vertical="top"/>
      <protection hidden="1"/>
    </xf>
    <xf numFmtId="0" fontId="35" fillId="0" borderId="2" xfId="1" applyFont="1" applyFill="1" applyBorder="1" applyAlignment="1" applyProtection="1">
      <alignment vertical="center" wrapText="1"/>
    </xf>
    <xf numFmtId="0" fontId="42" fillId="0" borderId="0" xfId="4" applyNumberFormat="1" applyFont="1" applyFill="1" applyBorder="1" applyAlignment="1" applyProtection="1">
      <alignment horizontal="left" vertical="center"/>
    </xf>
    <xf numFmtId="0" fontId="36" fillId="0" borderId="0" xfId="4" applyNumberFormat="1" applyFont="1" applyFill="1" applyBorder="1" applyAlignment="1" applyProtection="1">
      <alignment vertical="center"/>
    </xf>
    <xf numFmtId="0" fontId="43" fillId="0" borderId="0" xfId="2" applyFont="1" applyAlignment="1" applyProtection="1">
      <alignment vertical="top"/>
    </xf>
    <xf numFmtId="0" fontId="43" fillId="0" borderId="0" xfId="2" applyFont="1" applyAlignment="1" applyProtection="1">
      <alignment vertical="top"/>
      <protection hidden="1"/>
    </xf>
    <xf numFmtId="0" fontId="44" fillId="0" borderId="0" xfId="4" applyNumberFormat="1" applyFont="1" applyFill="1" applyBorder="1" applyAlignment="1" applyProtection="1">
      <alignment horizontal="left" vertical="top"/>
    </xf>
    <xf numFmtId="0" fontId="44" fillId="0" borderId="0" xfId="4" applyNumberFormat="1" applyFont="1" applyFill="1" applyBorder="1" applyAlignment="1" applyProtection="1">
      <alignment vertical="top"/>
    </xf>
    <xf numFmtId="0" fontId="36" fillId="0" borderId="0" xfId="4" applyNumberFormat="1" applyFont="1" applyFill="1" applyBorder="1" applyAlignment="1" applyProtection="1">
      <alignment vertical="top"/>
    </xf>
    <xf numFmtId="0" fontId="44" fillId="0" borderId="0" xfId="4" applyNumberFormat="1" applyFont="1" applyFill="1" applyBorder="1" applyAlignment="1" applyProtection="1">
      <alignment horizontal="center" vertical="center"/>
    </xf>
    <xf numFmtId="0" fontId="36" fillId="0" borderId="0" xfId="4" applyNumberFormat="1" applyFont="1" applyFill="1" applyBorder="1" applyAlignment="1" applyProtection="1">
      <alignment horizontal="center" vertical="center"/>
    </xf>
    <xf numFmtId="0" fontId="7" fillId="7" borderId="7" xfId="2" applyFont="1" applyFill="1" applyBorder="1" applyAlignment="1" applyProtection="1">
      <alignment horizontal="center" vertical="top" wrapText="1"/>
      <protection hidden="1"/>
    </xf>
    <xf numFmtId="0" fontId="6" fillId="7" borderId="7" xfId="2" applyFont="1" applyFill="1" applyBorder="1" applyAlignment="1" applyProtection="1">
      <alignment horizontal="center" vertical="top" wrapText="1"/>
      <protection hidden="1"/>
    </xf>
    <xf numFmtId="0" fontId="5" fillId="7" borderId="7" xfId="2" applyFont="1" applyFill="1" applyBorder="1" applyAlignment="1" applyProtection="1">
      <alignment horizontal="center" vertical="top" wrapText="1"/>
      <protection hidden="1"/>
    </xf>
    <xf numFmtId="0" fontId="6" fillId="7" borderId="10" xfId="2" applyFont="1" applyFill="1" applyBorder="1" applyAlignment="1" applyProtection="1">
      <alignment horizontal="center" vertical="top" wrapText="1"/>
      <protection hidden="1"/>
    </xf>
    <xf numFmtId="0" fontId="6" fillId="7" borderId="7" xfId="1" applyFont="1" applyFill="1" applyBorder="1" applyAlignment="1" applyProtection="1">
      <alignment horizontal="center" vertical="center"/>
      <protection hidden="1"/>
    </xf>
    <xf numFmtId="0" fontId="19" fillId="7" borderId="51" xfId="1" applyNumberFormat="1" applyFont="1" applyFill="1" applyBorder="1" applyAlignment="1" applyProtection="1">
      <alignment horizontal="left" vertical="center" wrapText="1"/>
      <protection hidden="1"/>
    </xf>
    <xf numFmtId="0" fontId="24" fillId="7" borderId="15" xfId="3" applyNumberFormat="1" applyFont="1" applyFill="1" applyBorder="1" applyAlignment="1" applyProtection="1">
      <alignment horizontal="left" vertical="center" wrapText="1"/>
      <protection hidden="1"/>
    </xf>
    <xf numFmtId="0" fontId="22" fillId="7" borderId="27" xfId="3" applyNumberFormat="1" applyFont="1" applyFill="1" applyBorder="1" applyAlignment="1" applyProtection="1">
      <alignment horizontal="left" vertical="center" wrapText="1"/>
      <protection hidden="1"/>
    </xf>
    <xf numFmtId="0" fontId="22" fillId="7" borderId="30" xfId="3" applyNumberFormat="1" applyFont="1" applyFill="1" applyBorder="1" applyAlignment="1" applyProtection="1">
      <alignment horizontal="left" vertical="center" wrapText="1"/>
      <protection hidden="1"/>
    </xf>
    <xf numFmtId="0" fontId="22" fillId="7" borderId="36" xfId="3" applyNumberFormat="1" applyFont="1" applyFill="1" applyBorder="1" applyAlignment="1" applyProtection="1">
      <alignment horizontal="left" vertical="center" wrapText="1"/>
      <protection hidden="1"/>
    </xf>
    <xf numFmtId="0" fontId="22" fillId="7" borderId="37" xfId="3" applyNumberFormat="1" applyFont="1" applyFill="1" applyBorder="1" applyAlignment="1" applyProtection="1">
      <alignment horizontal="left" vertical="center" wrapText="1"/>
      <protection hidden="1"/>
    </xf>
    <xf numFmtId="0" fontId="22" fillId="7" borderId="21" xfId="3" applyNumberFormat="1" applyFont="1" applyFill="1" applyBorder="1" applyAlignment="1" applyProtection="1">
      <alignment horizontal="left" vertical="center" wrapText="1"/>
      <protection hidden="1"/>
    </xf>
    <xf numFmtId="0" fontId="22" fillId="7" borderId="44" xfId="3" applyNumberFormat="1" applyFont="1" applyFill="1" applyBorder="1" applyAlignment="1" applyProtection="1">
      <alignment horizontal="left" vertical="center" wrapText="1"/>
      <protection hidden="1"/>
    </xf>
    <xf numFmtId="0" fontId="24" fillId="7" borderId="47" xfId="3" applyNumberFormat="1" applyFont="1" applyFill="1" applyBorder="1" applyAlignment="1" applyProtection="1">
      <alignment horizontal="left" vertical="center" wrapText="1"/>
      <protection hidden="1"/>
    </xf>
    <xf numFmtId="0" fontId="21" fillId="7" borderId="13" xfId="2" applyFont="1" applyFill="1" applyBorder="1" applyAlignment="1" applyProtection="1">
      <alignment horizontal="center" vertical="top" wrapText="1"/>
      <protection hidden="1"/>
    </xf>
    <xf numFmtId="0" fontId="20" fillId="7" borderId="13" xfId="2" applyFont="1" applyFill="1" applyBorder="1" applyAlignment="1" applyProtection="1">
      <alignment horizontal="center" vertical="top" wrapText="1"/>
      <protection hidden="1"/>
    </xf>
    <xf numFmtId="0" fontId="21" fillId="7" borderId="6" xfId="2" applyFont="1" applyFill="1" applyBorder="1" applyAlignment="1" applyProtection="1">
      <alignment horizontal="center" vertical="top" wrapText="1"/>
      <protection hidden="1"/>
    </xf>
    <xf numFmtId="0" fontId="6" fillId="7" borderId="4" xfId="1" applyFont="1" applyFill="1" applyBorder="1" applyAlignment="1" applyProtection="1">
      <alignment horizontal="center" vertical="top" wrapText="1"/>
      <protection hidden="1"/>
    </xf>
    <xf numFmtId="0" fontId="7" fillId="7" borderId="13" xfId="2" applyFont="1" applyFill="1" applyBorder="1" applyAlignment="1" applyProtection="1">
      <alignment horizontal="center" vertical="top" wrapText="1"/>
      <protection hidden="1"/>
    </xf>
    <xf numFmtId="0" fontId="45" fillId="0" borderId="0" xfId="0" applyFont="1"/>
    <xf numFmtId="0" fontId="2" fillId="7" borderId="94" xfId="3" applyFont="1" applyFill="1" applyBorder="1" applyAlignment="1">
      <alignment horizontal="left" vertical="center" wrapText="1"/>
    </xf>
    <xf numFmtId="0" fontId="6" fillId="7" borderId="13" xfId="2" applyFont="1" applyFill="1" applyBorder="1" applyAlignment="1" applyProtection="1">
      <alignment horizontal="center" vertical="top" wrapText="1"/>
      <protection hidden="1"/>
    </xf>
    <xf numFmtId="0" fontId="5" fillId="7" borderId="13" xfId="2" applyFont="1" applyFill="1" applyBorder="1" applyAlignment="1" applyProtection="1">
      <alignment horizontal="center" vertical="top" wrapText="1"/>
      <protection hidden="1"/>
    </xf>
    <xf numFmtId="0" fontId="20" fillId="7" borderId="4" xfId="2" applyFont="1" applyFill="1" applyBorder="1" applyAlignment="1" applyProtection="1">
      <alignment horizontal="center" vertical="top" wrapText="1"/>
      <protection hidden="1"/>
    </xf>
    <xf numFmtId="0" fontId="47" fillId="7" borderId="51" xfId="1" applyNumberFormat="1" applyFont="1" applyFill="1" applyBorder="1" applyAlignment="1" applyProtection="1">
      <alignment horizontal="left" vertical="center" wrapText="1"/>
      <protection hidden="1"/>
    </xf>
    <xf numFmtId="0" fontId="9" fillId="7" borderId="68" xfId="3" applyNumberFormat="1" applyFont="1" applyFill="1" applyBorder="1" applyAlignment="1" applyProtection="1">
      <alignment horizontal="left" vertical="center" wrapText="1"/>
      <protection hidden="1"/>
    </xf>
    <xf numFmtId="0" fontId="9" fillId="7" borderId="15" xfId="3" applyNumberFormat="1" applyFont="1" applyFill="1" applyBorder="1" applyAlignment="1" applyProtection="1">
      <alignment horizontal="left" vertical="center" wrapText="1"/>
      <protection hidden="1"/>
    </xf>
    <xf numFmtId="0" fontId="0" fillId="7" borderId="21" xfId="3" applyNumberFormat="1" applyFont="1" applyFill="1" applyBorder="1" applyAlignment="1" applyProtection="1">
      <alignment horizontal="left" vertical="center" wrapText="1"/>
      <protection hidden="1"/>
    </xf>
    <xf numFmtId="0" fontId="2" fillId="7" borderId="27" xfId="3" applyNumberFormat="1" applyFont="1" applyFill="1" applyBorder="1" applyAlignment="1" applyProtection="1">
      <alignment horizontal="left" vertical="center" wrapText="1"/>
      <protection hidden="1"/>
    </xf>
    <xf numFmtId="0" fontId="2" fillId="7" borderId="30" xfId="3" applyNumberFormat="1" applyFont="1" applyFill="1" applyBorder="1" applyAlignment="1" applyProtection="1">
      <alignment horizontal="left" vertical="center" wrapText="1"/>
      <protection hidden="1"/>
    </xf>
    <xf numFmtId="0" fontId="2" fillId="7" borderId="36" xfId="3" applyNumberFormat="1" applyFont="1" applyFill="1" applyBorder="1" applyAlignment="1" applyProtection="1">
      <alignment horizontal="left" vertical="center" wrapText="1"/>
      <protection hidden="1"/>
    </xf>
    <xf numFmtId="0" fontId="2" fillId="7" borderId="37" xfId="3" applyNumberFormat="1" applyFont="1" applyFill="1" applyBorder="1" applyAlignment="1" applyProtection="1">
      <alignment horizontal="left" vertical="center" wrapText="1"/>
      <protection hidden="1"/>
    </xf>
    <xf numFmtId="0" fontId="2" fillId="7" borderId="21" xfId="3" applyNumberFormat="1" applyFont="1" applyFill="1" applyBorder="1" applyAlignment="1" applyProtection="1">
      <alignment horizontal="left" vertical="center" wrapText="1"/>
      <protection hidden="1"/>
    </xf>
    <xf numFmtId="0" fontId="2" fillId="7" borderId="44" xfId="3" applyNumberFormat="1" applyFont="1" applyFill="1" applyBorder="1" applyAlignment="1" applyProtection="1">
      <alignment horizontal="left" vertical="center" wrapText="1"/>
      <protection hidden="1"/>
    </xf>
    <xf numFmtId="0" fontId="9" fillId="7" borderId="47" xfId="3" applyNumberFormat="1" applyFont="1" applyFill="1" applyBorder="1" applyAlignment="1" applyProtection="1">
      <alignment horizontal="left" vertical="center" wrapText="1"/>
      <protection hidden="1"/>
    </xf>
    <xf numFmtId="0" fontId="4" fillId="7" borderId="51" xfId="1" applyNumberFormat="1" applyFont="1" applyFill="1" applyBorder="1" applyAlignment="1" applyProtection="1">
      <alignment horizontal="left" vertical="center" wrapText="1"/>
      <protection hidden="1"/>
    </xf>
    <xf numFmtId="0" fontId="7" fillId="7" borderId="4" xfId="2" applyFont="1" applyFill="1" applyBorder="1" applyAlignment="1" applyProtection="1">
      <alignment horizontal="center" vertical="top" wrapText="1"/>
      <protection hidden="1"/>
    </xf>
    <xf numFmtId="0" fontId="6" fillId="7" borderId="4" xfId="2" applyFont="1" applyFill="1" applyBorder="1" applyAlignment="1" applyProtection="1">
      <alignment horizontal="center" vertical="top" wrapText="1"/>
      <protection hidden="1"/>
    </xf>
    <xf numFmtId="0" fontId="5" fillId="7" borderId="4" xfId="2" applyFont="1" applyFill="1" applyBorder="1" applyAlignment="1" applyProtection="1">
      <alignment horizontal="center" vertical="top" wrapText="1"/>
      <protection hidden="1"/>
    </xf>
    <xf numFmtId="0" fontId="6" fillId="7" borderId="5" xfId="2" applyFont="1" applyFill="1" applyBorder="1" applyAlignment="1" applyProtection="1">
      <alignment horizontal="center" vertical="top" wrapText="1"/>
      <protection hidden="1"/>
    </xf>
    <xf numFmtId="0" fontId="2" fillId="7" borderId="87" xfId="3" applyNumberFormat="1" applyFont="1" applyFill="1" applyBorder="1" applyAlignment="1" applyProtection="1">
      <alignment horizontal="left" vertical="center" wrapText="1"/>
      <protection hidden="1"/>
    </xf>
    <xf numFmtId="0" fontId="5" fillId="0" borderId="69" xfId="1" applyFont="1" applyFill="1" applyBorder="1" applyAlignment="1" applyProtection="1">
      <alignment vertical="center" wrapText="1"/>
      <protection hidden="1"/>
    </xf>
    <xf numFmtId="0" fontId="7" fillId="7" borderId="91" xfId="2" applyFont="1" applyFill="1" applyBorder="1" applyAlignment="1" applyProtection="1">
      <alignment vertical="center" wrapText="1"/>
    </xf>
    <xf numFmtId="0" fontId="6" fillId="7" borderId="91" xfId="2" applyFont="1" applyFill="1" applyBorder="1" applyAlignment="1" applyProtection="1">
      <alignment vertical="center" wrapText="1"/>
    </xf>
    <xf numFmtId="0" fontId="5" fillId="7" borderId="93" xfId="2" applyFont="1" applyFill="1" applyBorder="1" applyAlignment="1" applyProtection="1">
      <alignment vertical="center" wrapText="1"/>
    </xf>
    <xf numFmtId="0" fontId="5" fillId="7" borderId="25" xfId="2" applyFont="1" applyFill="1" applyBorder="1" applyAlignment="1" applyProtection="1">
      <alignment horizontal="left" vertical="center" wrapText="1" indent="2"/>
    </xf>
    <xf numFmtId="0" fontId="5" fillId="7" borderId="43" xfId="2" applyFont="1" applyFill="1" applyBorder="1" applyAlignment="1" applyProtection="1">
      <alignment horizontal="left" vertical="center" wrapText="1" indent="2"/>
    </xf>
    <xf numFmtId="0" fontId="5" fillId="7" borderId="25" xfId="2" applyFont="1" applyFill="1" applyBorder="1" applyAlignment="1" applyProtection="1">
      <alignment horizontal="left" vertical="center" wrapText="1" indent="1"/>
    </xf>
    <xf numFmtId="0" fontId="5" fillId="7" borderId="43" xfId="2" applyFont="1" applyFill="1" applyBorder="1" applyAlignment="1" applyProtection="1">
      <alignment vertical="center" wrapText="1"/>
    </xf>
    <xf numFmtId="0" fontId="40" fillId="7" borderId="91" xfId="2" applyFont="1" applyFill="1" applyBorder="1" applyAlignment="1" applyProtection="1">
      <alignment vertical="center" wrapText="1"/>
    </xf>
    <xf numFmtId="0" fontId="5" fillId="0" borderId="69" xfId="1" applyFont="1" applyFill="1" applyBorder="1" applyAlignment="1" applyProtection="1">
      <alignment vertical="center" wrapText="1"/>
    </xf>
    <xf numFmtId="0" fontId="35" fillId="0" borderId="69" xfId="1" applyFont="1" applyFill="1" applyBorder="1" applyAlignment="1" applyProtection="1">
      <alignment vertical="center" wrapText="1"/>
    </xf>
    <xf numFmtId="0" fontId="47" fillId="7" borderId="97" xfId="1" applyNumberFormat="1" applyFont="1" applyFill="1" applyBorder="1" applyAlignment="1" applyProtection="1">
      <alignment horizontal="left" vertical="center" wrapText="1"/>
      <protection hidden="1"/>
    </xf>
    <xf numFmtId="0" fontId="37" fillId="7" borderId="99" xfId="2" applyFont="1" applyFill="1" applyBorder="1" applyAlignment="1" applyProtection="1">
      <alignment horizontal="center" vertical="center"/>
    </xf>
    <xf numFmtId="164" fontId="38" fillId="5" borderId="100" xfId="1" applyNumberFormat="1" applyFont="1" applyFill="1" applyBorder="1" applyAlignment="1" applyProtection="1">
      <alignment horizontal="center" vertical="center"/>
      <protection locked="0"/>
    </xf>
    <xf numFmtId="0" fontId="35" fillId="7" borderId="101" xfId="2" quotePrefix="1" applyFont="1" applyFill="1" applyBorder="1" applyAlignment="1" applyProtection="1">
      <alignment horizontal="center" vertical="center"/>
    </xf>
    <xf numFmtId="164" fontId="39" fillId="5" borderId="102" xfId="1" applyNumberFormat="1" applyFont="1" applyFill="1" applyBorder="1" applyAlignment="1" applyProtection="1">
      <alignment horizontal="center" vertical="center"/>
      <protection locked="0"/>
    </xf>
    <xf numFmtId="0" fontId="35" fillId="7" borderId="103" xfId="2" quotePrefix="1" applyFont="1" applyFill="1" applyBorder="1" applyAlignment="1" applyProtection="1">
      <alignment horizontal="center" vertical="center"/>
    </xf>
    <xf numFmtId="164" fontId="39" fillId="5" borderId="104" xfId="1" applyNumberFormat="1" applyFont="1" applyFill="1" applyBorder="1" applyAlignment="1" applyProtection="1">
      <alignment horizontal="center" vertical="center"/>
      <protection locked="0"/>
    </xf>
    <xf numFmtId="0" fontId="35" fillId="7" borderId="105" xfId="2" quotePrefix="1" applyFont="1" applyFill="1" applyBorder="1" applyAlignment="1" applyProtection="1">
      <alignment horizontal="center" vertical="center"/>
    </xf>
    <xf numFmtId="164" fontId="39" fillId="5" borderId="106" xfId="1" applyNumberFormat="1" applyFont="1" applyFill="1" applyBorder="1" applyAlignment="1" applyProtection="1">
      <alignment horizontal="center" vertical="center"/>
      <protection locked="0"/>
    </xf>
    <xf numFmtId="0" fontId="35" fillId="7" borderId="99" xfId="2" quotePrefix="1" applyFont="1" applyFill="1" applyBorder="1" applyAlignment="1" applyProtection="1">
      <alignment horizontal="center" vertical="center"/>
    </xf>
    <xf numFmtId="0" fontId="35" fillId="7" borderId="101" xfId="2" applyFont="1" applyFill="1" applyBorder="1" applyAlignment="1" applyProtection="1">
      <alignment horizontal="center" vertical="center"/>
    </xf>
    <xf numFmtId="0" fontId="35" fillId="7" borderId="103" xfId="2" applyFont="1" applyFill="1" applyBorder="1" applyAlignment="1" applyProtection="1">
      <alignment horizontal="center" vertical="center"/>
    </xf>
    <xf numFmtId="0" fontId="35" fillId="7" borderId="105" xfId="2" applyFont="1" applyFill="1" applyBorder="1" applyAlignment="1" applyProtection="1">
      <alignment horizontal="center" vertical="center"/>
    </xf>
    <xf numFmtId="0" fontId="35" fillId="7" borderId="99" xfId="2" applyFont="1" applyFill="1" applyBorder="1" applyAlignment="1" applyProtection="1">
      <alignment horizontal="center" vertical="center"/>
    </xf>
    <xf numFmtId="0" fontId="40" fillId="7" borderId="99" xfId="2" applyFont="1" applyFill="1" applyBorder="1" applyAlignment="1" applyProtection="1">
      <alignment horizontal="center" vertical="center"/>
    </xf>
    <xf numFmtId="164" fontId="41" fillId="5" borderId="106" xfId="1" applyNumberFormat="1" applyFont="1" applyFill="1" applyBorder="1" applyAlignment="1" applyProtection="1">
      <alignment horizontal="center" vertical="center"/>
      <protection locked="0"/>
    </xf>
    <xf numFmtId="0" fontId="35" fillId="7" borderId="107" xfId="2" applyFont="1" applyFill="1" applyBorder="1" applyAlignment="1" applyProtection="1">
      <alignment horizontal="center" vertical="center"/>
    </xf>
    <xf numFmtId="0" fontId="7" fillId="7" borderId="109" xfId="2" applyFont="1" applyFill="1" applyBorder="1" applyAlignment="1" applyProtection="1">
      <alignment vertical="center" wrapText="1"/>
    </xf>
    <xf numFmtId="164" fontId="38" fillId="5" borderId="110" xfId="1" applyNumberFormat="1" applyFont="1" applyFill="1" applyBorder="1" applyAlignment="1" applyProtection="1">
      <alignment horizontal="center" vertical="center"/>
      <protection locked="0"/>
    </xf>
    <xf numFmtId="0" fontId="34" fillId="7" borderId="11" xfId="1" applyFont="1" applyFill="1" applyBorder="1" applyAlignment="1" applyProtection="1">
      <alignment horizontal="left" vertical="center"/>
      <protection hidden="1"/>
    </xf>
    <xf numFmtId="0" fontId="6" fillId="2" borderId="100" xfId="2" applyFont="1" applyFill="1" applyBorder="1" applyAlignment="1" applyProtection="1">
      <alignment horizontal="center" vertical="top" wrapText="1"/>
      <protection hidden="1"/>
    </xf>
    <xf numFmtId="164" fontId="11" fillId="5" borderId="111" xfId="1" applyNumberFormat="1" applyFont="1" applyFill="1" applyBorder="1" applyAlignment="1" applyProtection="1">
      <alignment horizontal="right" vertical="center"/>
    </xf>
    <xf numFmtId="164" fontId="11" fillId="5" borderId="112" xfId="1" applyNumberFormat="1" applyFont="1" applyFill="1" applyBorder="1" applyAlignment="1" applyProtection="1">
      <alignment horizontal="right" vertical="center"/>
    </xf>
    <xf numFmtId="164" fontId="11" fillId="5" borderId="113" xfId="1" applyNumberFormat="1" applyFont="1" applyFill="1" applyBorder="1" applyAlignment="1" applyProtection="1">
      <alignment horizontal="right" vertical="center"/>
    </xf>
    <xf numFmtId="0" fontId="47" fillId="7" borderId="114" xfId="1" applyNumberFormat="1" applyFont="1" applyFill="1" applyBorder="1" applyAlignment="1" applyProtection="1">
      <alignment horizontal="left" vertical="center" wrapText="1"/>
      <protection hidden="1"/>
    </xf>
    <xf numFmtId="0" fontId="47" fillId="7" borderId="115" xfId="1" applyNumberFormat="1" applyFont="1" applyFill="1" applyBorder="1" applyAlignment="1" applyProtection="1">
      <alignment horizontal="left" vertical="center" wrapText="1"/>
      <protection hidden="1"/>
    </xf>
    <xf numFmtId="0" fontId="6" fillId="8" borderId="13" xfId="2" applyFont="1" applyFill="1" applyBorder="1" applyAlignment="1" applyProtection="1">
      <alignment horizontal="center" vertical="top" wrapText="1"/>
      <protection hidden="1"/>
    </xf>
    <xf numFmtId="0" fontId="5" fillId="8" borderId="13" xfId="2" applyFont="1" applyFill="1" applyBorder="1" applyAlignment="1" applyProtection="1">
      <alignment horizontal="center" vertical="top" wrapText="1"/>
      <protection hidden="1"/>
    </xf>
    <xf numFmtId="0" fontId="20" fillId="8" borderId="13" xfId="2" applyFont="1" applyFill="1" applyBorder="1" applyAlignment="1" applyProtection="1">
      <alignment horizontal="center" vertical="top" wrapText="1"/>
      <protection hidden="1"/>
    </xf>
    <xf numFmtId="0" fontId="20" fillId="8" borderId="4" xfId="2" applyFont="1" applyFill="1" applyBorder="1" applyAlignment="1" applyProtection="1">
      <alignment horizontal="center" vertical="top" wrapText="1"/>
      <protection hidden="1"/>
    </xf>
    <xf numFmtId="0" fontId="6" fillId="8" borderId="4" xfId="1" applyFont="1" applyFill="1" applyBorder="1" applyAlignment="1" applyProtection="1">
      <alignment horizontal="center" vertical="top" wrapText="1"/>
      <protection hidden="1"/>
    </xf>
    <xf numFmtId="0" fontId="44" fillId="0" borderId="0" xfId="4" applyNumberFormat="1" applyFont="1" applyFill="1" applyBorder="1" applyAlignment="1" applyProtection="1">
      <alignment horizontal="left" vertical="top" wrapText="1"/>
    </xf>
    <xf numFmtId="0" fontId="49" fillId="0" borderId="9" xfId="1" applyNumberFormat="1" applyFont="1" applyFill="1" applyBorder="1" applyAlignment="1" applyProtection="1">
      <alignment horizontal="left" vertical="center"/>
      <protection hidden="1"/>
    </xf>
    <xf numFmtId="1" fontId="50" fillId="0" borderId="14" xfId="3" applyNumberFormat="1" applyFont="1" applyFill="1" applyBorder="1" applyAlignment="1" applyProtection="1">
      <alignment horizontal="left" vertical="center" wrapText="1"/>
      <protection hidden="1"/>
    </xf>
    <xf numFmtId="49" fontId="51" fillId="0" borderId="20" xfId="3" applyNumberFormat="1" applyFont="1" applyFill="1" applyBorder="1" applyAlignment="1" applyProtection="1">
      <alignment horizontal="left" vertical="center"/>
      <protection hidden="1"/>
    </xf>
    <xf numFmtId="49" fontId="51" fillId="0" borderId="26" xfId="3" applyNumberFormat="1" applyFont="1" applyFill="1" applyBorder="1" applyAlignment="1" applyProtection="1">
      <alignment horizontal="left" vertical="center"/>
      <protection hidden="1"/>
    </xf>
    <xf numFmtId="49" fontId="51" fillId="0" borderId="19" xfId="3" applyNumberFormat="1" applyFont="1" applyFill="1" applyBorder="1" applyAlignment="1" applyProtection="1">
      <alignment horizontal="left" vertical="center"/>
      <protection hidden="1"/>
    </xf>
    <xf numFmtId="49" fontId="51" fillId="0" borderId="25" xfId="3" applyNumberFormat="1" applyFont="1" applyFill="1" applyBorder="1" applyAlignment="1" applyProtection="1">
      <alignment horizontal="left" vertical="center"/>
      <protection hidden="1"/>
    </xf>
    <xf numFmtId="1" fontId="51" fillId="0" borderId="43" xfId="3" applyNumberFormat="1" applyFont="1" applyFill="1" applyBorder="1" applyAlignment="1" applyProtection="1">
      <alignment horizontal="left" vertical="center" wrapText="1"/>
      <protection hidden="1"/>
    </xf>
    <xf numFmtId="1" fontId="50" fillId="0" borderId="62" xfId="3" applyNumberFormat="1" applyFont="1" applyFill="1" applyBorder="1" applyAlignment="1" applyProtection="1">
      <alignment horizontal="left" vertical="center" wrapText="1"/>
      <protection hidden="1"/>
    </xf>
    <xf numFmtId="49" fontId="50" fillId="0" borderId="67" xfId="3" applyNumberFormat="1" applyFont="1" applyFill="1" applyBorder="1" applyAlignment="1" applyProtection="1">
      <alignment horizontal="left" vertical="center"/>
      <protection hidden="1"/>
    </xf>
    <xf numFmtId="0" fontId="51" fillId="0" borderId="0" xfId="4" applyNumberFormat="1" applyFont="1" applyFill="1" applyBorder="1" applyAlignment="1" applyProtection="1">
      <alignment vertical="center"/>
      <protection hidden="1"/>
    </xf>
    <xf numFmtId="0" fontId="49" fillId="0" borderId="116" xfId="1" applyNumberFormat="1" applyFont="1" applyFill="1" applyBorder="1" applyAlignment="1" applyProtection="1">
      <alignment horizontal="left" vertical="center"/>
      <protection hidden="1"/>
    </xf>
    <xf numFmtId="0" fontId="48" fillId="0" borderId="19" xfId="3" applyNumberFormat="1" applyFont="1" applyFill="1" applyBorder="1" applyAlignment="1" applyProtection="1">
      <alignment horizontal="left" vertical="center"/>
      <protection hidden="1"/>
    </xf>
    <xf numFmtId="0" fontId="48" fillId="0" borderId="25" xfId="3" applyNumberFormat="1" applyFont="1" applyFill="1" applyBorder="1" applyAlignment="1" applyProtection="1">
      <alignment horizontal="left" vertical="center"/>
      <protection hidden="1"/>
    </xf>
    <xf numFmtId="0" fontId="48" fillId="0" borderId="86"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protection hidden="1"/>
    </xf>
    <xf numFmtId="0" fontId="48" fillId="0" borderId="70" xfId="4" applyNumberFormat="1" applyFont="1" applyFill="1" applyBorder="1" applyAlignment="1" applyProtection="1">
      <alignment vertical="center"/>
      <protection hidden="1"/>
    </xf>
    <xf numFmtId="0" fontId="51" fillId="0" borderId="70" xfId="1" applyFont="1" applyFill="1" applyBorder="1" applyAlignment="1" applyProtection="1">
      <alignment vertical="center" wrapText="1"/>
      <protection hidden="1"/>
    </xf>
    <xf numFmtId="0" fontId="49" fillId="0" borderId="12" xfId="1" applyNumberFormat="1" applyFont="1" applyFill="1" applyBorder="1" applyAlignment="1" applyProtection="1">
      <alignment horizontal="left" vertical="center"/>
      <protection hidden="1"/>
    </xf>
    <xf numFmtId="0" fontId="50" fillId="0" borderId="67"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xf>
    <xf numFmtId="0" fontId="51" fillId="0" borderId="70" xfId="4" applyNumberFormat="1" applyFont="1" applyFill="1" applyBorder="1" applyAlignment="1" applyProtection="1">
      <alignment vertical="center"/>
      <protection hidden="1"/>
    </xf>
    <xf numFmtId="0" fontId="51" fillId="0" borderId="2" xfId="1" applyFont="1" applyFill="1" applyBorder="1" applyAlignment="1" applyProtection="1">
      <alignment vertical="center" wrapText="1"/>
    </xf>
    <xf numFmtId="0" fontId="51" fillId="0" borderId="0" xfId="4" applyNumberFormat="1" applyFont="1" applyFill="1" applyBorder="1" applyAlignment="1" applyProtection="1">
      <alignment vertical="center"/>
    </xf>
    <xf numFmtId="0" fontId="54" fillId="0" borderId="0" xfId="4" applyNumberFormat="1" applyFont="1" applyFill="1" applyBorder="1" applyAlignment="1" applyProtection="1">
      <alignment vertical="center"/>
    </xf>
    <xf numFmtId="0" fontId="50" fillId="0" borderId="8" xfId="2" applyFont="1" applyFill="1" applyBorder="1" applyAlignment="1" applyProtection="1">
      <alignment vertical="center"/>
    </xf>
    <xf numFmtId="0" fontId="51" fillId="0" borderId="92" xfId="2" applyFont="1" applyFill="1" applyBorder="1" applyAlignment="1" applyProtection="1">
      <alignment vertical="center"/>
    </xf>
    <xf numFmtId="0" fontId="51" fillId="0" borderId="28" xfId="2" applyFont="1" applyFill="1" applyBorder="1" applyAlignment="1" applyProtection="1">
      <alignment vertical="center"/>
    </xf>
    <xf numFmtId="0" fontId="51" fillId="0" borderId="32" xfId="2" applyFont="1" applyFill="1" applyBorder="1" applyAlignment="1" applyProtection="1">
      <alignment vertical="center"/>
    </xf>
    <xf numFmtId="0" fontId="53" fillId="0" borderId="8" xfId="2" applyFont="1" applyFill="1" applyBorder="1" applyAlignment="1" applyProtection="1">
      <alignment vertical="center"/>
    </xf>
    <xf numFmtId="0" fontId="50" fillId="0" borderId="108" xfId="2" applyFont="1" applyFill="1" applyBorder="1" applyAlignment="1" applyProtection="1">
      <alignment vertical="center"/>
    </xf>
    <xf numFmtId="0" fontId="33" fillId="7" borderId="74" xfId="1" applyNumberFormat="1" applyFont="1" applyFill="1" applyBorder="1" applyAlignment="1" applyProtection="1">
      <alignment vertical="center" wrapText="1"/>
      <protection hidden="1"/>
    </xf>
    <xf numFmtId="0" fontId="33" fillId="7" borderId="74" xfId="1" applyNumberFormat="1" applyFont="1" applyFill="1" applyBorder="1" applyAlignment="1" applyProtection="1">
      <alignment vertical="center"/>
      <protection hidden="1"/>
    </xf>
    <xf numFmtId="0" fontId="33" fillId="7" borderId="98" xfId="1" applyFont="1" applyFill="1" applyBorder="1" applyAlignment="1" applyProtection="1">
      <alignment vertical="center"/>
      <protection hidden="1"/>
    </xf>
    <xf numFmtId="0" fontId="49" fillId="0" borderId="9" xfId="1" applyNumberFormat="1" applyFont="1" applyFill="1" applyBorder="1" applyAlignment="1" applyProtection="1">
      <alignment vertical="center" wrapText="1"/>
      <protection hidden="1"/>
    </xf>
    <xf numFmtId="0" fontId="49" fillId="0" borderId="9" xfId="1" applyNumberFormat="1" applyFont="1" applyFill="1" applyBorder="1" applyAlignment="1" applyProtection="1">
      <alignment vertical="center"/>
      <protection hidden="1"/>
    </xf>
    <xf numFmtId="0" fontId="49" fillId="0" borderId="12" xfId="1" applyFont="1" applyFill="1" applyBorder="1" applyAlignment="1" applyProtection="1">
      <alignment vertical="center"/>
      <protection hidden="1"/>
    </xf>
    <xf numFmtId="164" fontId="25" fillId="5" borderId="11" xfId="1" applyNumberFormat="1" applyFont="1" applyFill="1" applyBorder="1" applyAlignment="1" applyProtection="1">
      <alignment horizontal="right" vertical="center"/>
      <protection locked="0"/>
    </xf>
    <xf numFmtId="164" fontId="26" fillId="4" borderId="118" xfId="1" applyNumberFormat="1" applyFont="1" applyFill="1" applyBorder="1" applyAlignment="1" applyProtection="1">
      <alignment horizontal="right" vertical="center"/>
      <protection locked="0"/>
    </xf>
    <xf numFmtId="164" fontId="25" fillId="5" borderId="119" xfId="1" applyNumberFormat="1" applyFont="1" applyFill="1" applyBorder="1" applyAlignment="1" applyProtection="1">
      <alignment horizontal="right" vertical="center"/>
      <protection locked="0"/>
    </xf>
    <xf numFmtId="0" fontId="23" fillId="7" borderId="117" xfId="2" applyFont="1" applyFill="1" applyBorder="1" applyAlignment="1" applyProtection="1">
      <alignment horizontal="center" vertical="top" wrapText="1"/>
      <protection hidden="1"/>
    </xf>
    <xf numFmtId="0" fontId="21" fillId="7" borderId="117" xfId="2" applyFont="1" applyFill="1" applyBorder="1" applyAlignment="1" applyProtection="1">
      <alignment horizontal="center" vertical="top" wrapText="1"/>
      <protection hidden="1"/>
    </xf>
    <xf numFmtId="0" fontId="20" fillId="7" borderId="117" xfId="2" applyFont="1" applyFill="1" applyBorder="1" applyAlignment="1" applyProtection="1">
      <alignment horizontal="center" vertical="top" wrapText="1"/>
      <protection hidden="1"/>
    </xf>
    <xf numFmtId="0" fontId="21" fillId="7" borderId="120" xfId="2" applyFont="1" applyFill="1" applyBorder="1" applyAlignment="1" applyProtection="1">
      <alignment horizontal="center" vertical="top" wrapText="1"/>
      <protection hidden="1"/>
    </xf>
    <xf numFmtId="0" fontId="21" fillId="2" borderId="117" xfId="2" applyFont="1" applyFill="1" applyBorder="1" applyAlignment="1" applyProtection="1">
      <alignment horizontal="center" vertical="top" wrapText="1"/>
      <protection hidden="1"/>
    </xf>
    <xf numFmtId="0" fontId="21" fillId="7" borderId="117" xfId="1" applyFont="1" applyFill="1" applyBorder="1" applyAlignment="1" applyProtection="1">
      <alignment horizontal="center" vertical="center"/>
      <protection hidden="1"/>
    </xf>
    <xf numFmtId="0" fontId="47" fillId="7" borderId="121" xfId="1" applyNumberFormat="1" applyFont="1" applyFill="1" applyBorder="1" applyAlignment="1" applyProtection="1">
      <alignment horizontal="left" vertical="center" wrapText="1"/>
      <protection hidden="1"/>
    </xf>
    <xf numFmtId="164" fontId="11" fillId="6" borderId="11" xfId="1" applyNumberFormat="1" applyFont="1" applyFill="1" applyBorder="1" applyAlignment="1" applyProtection="1">
      <alignment horizontal="right" vertical="center"/>
      <protection locked="0"/>
    </xf>
    <xf numFmtId="164" fontId="10" fillId="4" borderId="118" xfId="1" applyNumberFormat="1" applyFont="1" applyFill="1" applyBorder="1" applyAlignment="1" applyProtection="1">
      <alignment horizontal="right" vertical="center"/>
      <protection locked="0"/>
    </xf>
    <xf numFmtId="164" fontId="11" fillId="6" borderId="11" xfId="1" applyNumberFormat="1" applyFont="1" applyFill="1" applyBorder="1" applyAlignment="1" applyProtection="1">
      <alignment vertical="center"/>
      <protection locked="0"/>
    </xf>
    <xf numFmtId="0" fontId="7" fillId="7" borderId="117" xfId="2" applyFont="1" applyFill="1" applyBorder="1" applyAlignment="1" applyProtection="1">
      <alignment horizontal="center" vertical="top" wrapText="1"/>
      <protection hidden="1"/>
    </xf>
    <xf numFmtId="0" fontId="6" fillId="7" borderId="117" xfId="2" applyFont="1" applyFill="1" applyBorder="1" applyAlignment="1" applyProtection="1">
      <alignment horizontal="center" vertical="top" wrapText="1"/>
      <protection hidden="1"/>
    </xf>
    <xf numFmtId="0" fontId="5" fillId="7" borderId="117"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0" fontId="5" fillId="2" borderId="117" xfId="2" applyFont="1" applyFill="1" applyBorder="1" applyAlignment="1" applyProtection="1">
      <alignment horizontal="center" vertical="top" wrapText="1"/>
      <protection hidden="1"/>
    </xf>
    <xf numFmtId="0" fontId="6" fillId="7" borderId="120" xfId="2" applyFont="1" applyFill="1" applyBorder="1" applyAlignment="1" applyProtection="1">
      <alignment horizontal="center" vertical="top" wrapText="1"/>
      <protection hidden="1"/>
    </xf>
    <xf numFmtId="0" fontId="6" fillId="2" borderId="117" xfId="2" applyFont="1" applyFill="1" applyBorder="1" applyAlignment="1" applyProtection="1">
      <alignment horizontal="center" vertical="top" wrapText="1"/>
      <protection hidden="1"/>
    </xf>
    <xf numFmtId="0" fontId="6" fillId="3" borderId="117" xfId="1" applyFont="1" applyFill="1" applyBorder="1" applyAlignment="1" applyProtection="1">
      <alignment horizontal="center" vertical="center"/>
      <protection hidden="1"/>
    </xf>
    <xf numFmtId="0" fontId="24" fillId="7" borderId="11" xfId="3" applyNumberFormat="1" applyFont="1" applyFill="1" applyBorder="1" applyAlignment="1" applyProtection="1">
      <alignment horizontal="left" vertical="center" wrapText="1"/>
      <protection hidden="1"/>
    </xf>
    <xf numFmtId="0" fontId="4" fillId="7" borderId="122" xfId="1" applyNumberFormat="1" applyFont="1" applyFill="1" applyBorder="1" applyAlignment="1" applyProtection="1">
      <alignment horizontal="left" vertical="center" wrapText="1"/>
      <protection hidden="1"/>
    </xf>
    <xf numFmtId="0" fontId="6" fillId="7" borderId="6" xfId="2" applyFont="1" applyFill="1" applyBorder="1" applyAlignment="1" applyProtection="1">
      <alignment horizontal="center" vertical="top" wrapText="1"/>
      <protection hidden="1"/>
    </xf>
    <xf numFmtId="0" fontId="9" fillId="7" borderId="94" xfId="3" applyFont="1" applyFill="1" applyBorder="1" applyAlignment="1">
      <alignment horizontal="left" vertical="center" wrapText="1"/>
    </xf>
    <xf numFmtId="0" fontId="9" fillId="7" borderId="94" xfId="3" applyFont="1" applyFill="1" applyBorder="1" applyAlignment="1">
      <alignment horizontal="left" vertical="center" wrapText="1" indent="1"/>
    </xf>
    <xf numFmtId="0" fontId="2" fillId="7" borderId="94" xfId="3" applyFont="1" applyFill="1" applyBorder="1" applyAlignment="1">
      <alignment horizontal="left" vertical="center" wrapText="1" indent="1"/>
    </xf>
    <xf numFmtId="0" fontId="49" fillId="0" borderId="12" xfId="1" applyFont="1" applyBorder="1" applyAlignment="1" applyProtection="1">
      <alignment horizontal="left" vertical="center"/>
      <protection hidden="1"/>
    </xf>
    <xf numFmtId="0" fontId="47" fillId="7" borderId="51"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9" fillId="0" borderId="9" xfId="1" applyFont="1" applyBorder="1" applyAlignment="1" applyProtection="1">
      <alignment horizontal="left" vertical="center"/>
      <protection hidden="1"/>
    </xf>
    <xf numFmtId="0" fontId="4" fillId="7" borderId="51" xfId="1" applyFont="1" applyFill="1" applyBorder="1" applyAlignment="1" applyProtection="1">
      <alignment horizontal="left" vertical="center" wrapText="1"/>
      <protection hidden="1"/>
    </xf>
    <xf numFmtId="0" fontId="6" fillId="7" borderId="117" xfId="1" applyFont="1" applyFill="1" applyBorder="1" applyAlignment="1" applyProtection="1">
      <alignment horizontal="center" vertical="center"/>
      <protection hidden="1"/>
    </xf>
    <xf numFmtId="1" fontId="50" fillId="0" borderId="14" xfId="3" applyNumberFormat="1" applyFont="1" applyBorder="1" applyAlignment="1" applyProtection="1">
      <alignment horizontal="left" vertical="center" wrapText="1"/>
      <protection hidden="1"/>
    </xf>
    <xf numFmtId="0" fontId="2" fillId="7" borderId="15" xfId="3" applyFill="1" applyBorder="1" applyAlignment="1" applyProtection="1">
      <alignment horizontal="left" vertical="center" wrapText="1"/>
      <protection hidden="1"/>
    </xf>
    <xf numFmtId="164" fontId="15" fillId="5" borderId="11" xfId="1" applyNumberFormat="1" applyFont="1" applyFill="1" applyBorder="1" applyAlignment="1" applyProtection="1">
      <alignment horizontal="right" vertical="center"/>
      <protection locked="0"/>
    </xf>
    <xf numFmtId="164" fontId="15" fillId="5" borderId="119" xfId="1" applyNumberFormat="1" applyFont="1" applyFill="1" applyBorder="1" applyAlignment="1" applyProtection="1">
      <alignment horizontal="right" vertical="center"/>
      <protection locked="0"/>
    </xf>
    <xf numFmtId="164" fontId="8" fillId="4" borderId="118"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1" fillId="0" borderId="20" xfId="3" applyNumberFormat="1" applyFont="1" applyBorder="1" applyAlignment="1" applyProtection="1">
      <alignment horizontal="left" vertical="center"/>
      <protection hidden="1"/>
    </xf>
    <xf numFmtId="0" fontId="2" fillId="7" borderId="27" xfId="3" applyFill="1" applyBorder="1" applyAlignment="1" applyProtection="1">
      <alignment horizontal="left" vertical="center" wrapText="1"/>
      <protection hidden="1"/>
    </xf>
    <xf numFmtId="164" fontId="15" fillId="5" borderId="38" xfId="1" applyNumberFormat="1" applyFont="1" applyFill="1" applyBorder="1" applyAlignment="1" applyProtection="1">
      <alignment horizontal="right" vertical="center"/>
      <protection locked="0"/>
    </xf>
    <xf numFmtId="164" fontId="15" fillId="5" borderId="24" xfId="1" applyNumberFormat="1" applyFont="1" applyFill="1" applyBorder="1" applyAlignment="1" applyProtection="1">
      <alignment horizontal="right" vertical="center"/>
      <protection locked="0"/>
    </xf>
    <xf numFmtId="164" fontId="8" fillId="4"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1" fillId="0" borderId="26" xfId="3" applyNumberFormat="1" applyFont="1" applyBorder="1" applyAlignment="1" applyProtection="1">
      <alignment horizontal="left" vertical="center"/>
      <protection hidden="1"/>
    </xf>
    <xf numFmtId="164" fontId="15" fillId="5" borderId="29" xfId="1" applyNumberFormat="1" applyFont="1" applyFill="1" applyBorder="1" applyAlignment="1" applyProtection="1">
      <alignment horizontal="right" vertical="center"/>
      <protection locked="0"/>
    </xf>
    <xf numFmtId="0" fontId="9" fillId="7" borderId="27" xfId="3" applyFont="1" applyFill="1" applyBorder="1" applyAlignment="1" applyProtection="1">
      <alignment horizontal="left" vertical="center" wrapText="1"/>
      <protection hidden="1"/>
    </xf>
    <xf numFmtId="164" fontId="11" fillId="5" borderId="38"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0" fillId="4" borderId="0" xfId="1" applyNumberFormat="1" applyFont="1" applyFill="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0" fontId="51" fillId="0" borderId="70" xfId="4" applyFont="1" applyBorder="1" applyAlignment="1" applyProtection="1">
      <alignment vertical="center"/>
      <protection hidden="1"/>
    </xf>
    <xf numFmtId="0" fontId="2" fillId="0" borderId="70" xfId="4" applyBorder="1" applyAlignment="1" applyProtection="1">
      <alignment vertical="center"/>
      <protection hidden="1"/>
    </xf>
    <xf numFmtId="0" fontId="5" fillId="0" borderId="71" xfId="1" applyFont="1" applyBorder="1" applyAlignment="1">
      <alignment vertical="center"/>
    </xf>
    <xf numFmtId="0" fontId="5" fillId="0" borderId="71" xfId="1" applyFont="1" applyBorder="1" applyAlignment="1">
      <alignment vertical="center" wrapText="1"/>
    </xf>
    <xf numFmtId="0" fontId="51" fillId="0" borderId="70" xfId="1" applyFont="1" applyBorder="1" applyAlignment="1" applyProtection="1">
      <alignment vertical="center" wrapText="1"/>
      <protection hidden="1"/>
    </xf>
    <xf numFmtId="0" fontId="5" fillId="0" borderId="70" xfId="1" applyFont="1" applyBorder="1" applyAlignment="1" applyProtection="1">
      <alignment vertical="center" wrapText="1"/>
      <protection hidden="1"/>
    </xf>
    <xf numFmtId="164" fontId="5" fillId="0" borderId="71" xfId="1" applyNumberFormat="1" applyFont="1" applyBorder="1" applyAlignment="1">
      <alignment vertical="center" wrapText="1"/>
    </xf>
    <xf numFmtId="0" fontId="2" fillId="0" borderId="70" xfId="4" applyBorder="1" applyAlignment="1">
      <alignment vertical="center"/>
    </xf>
    <xf numFmtId="0" fontId="51"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6" fillId="7" borderId="95" xfId="0" applyFont="1" applyFill="1" applyBorder="1" applyAlignment="1">
      <alignment horizontal="center"/>
    </xf>
    <xf numFmtId="0" fontId="0" fillId="7" borderId="96" xfId="0" applyFill="1" applyBorder="1" applyAlignment="1">
      <alignment horizontal="center" wrapText="1"/>
    </xf>
    <xf numFmtId="0" fontId="44" fillId="0" borderId="0" xfId="4" applyNumberFormat="1" applyFont="1" applyFill="1" applyBorder="1" applyAlignment="1" applyProtection="1">
      <alignment horizontal="left" vertical="top" wrapText="1"/>
    </xf>
    <xf numFmtId="0" fontId="44" fillId="0" borderId="0" xfId="4" applyNumberFormat="1" applyFont="1" applyFill="1" applyBorder="1" applyAlignment="1" applyProtection="1">
      <alignment vertical="top" wrapText="1"/>
    </xf>
  </cellXfs>
  <cellStyles count="5">
    <cellStyle name="Normal" xfId="0" builtinId="0"/>
    <cellStyle name="Normal 2" xfId="2" xr:uid="{448DF2FB-8F96-437B-A526-05C683B6F37A}"/>
    <cellStyle name="Standard 2" xfId="4" xr:uid="{59A10B49-3D8F-4F13-98D4-DD590DB17814}"/>
    <cellStyle name="Standard 2 2" xfId="3" xr:uid="{10706FE5-1093-4751-9423-53478C4AF2AA}"/>
    <cellStyle name="Standard 4" xfId="1" xr:uid="{42D73113-7BD7-49B0-B928-CED4BCF2DCCA}"/>
  </cellStyles>
  <dxfs count="1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F315-DC57-41EE-A1DD-13E889FA5F9A}">
  <sheetPr codeName="Sheet1">
    <tabColor theme="0"/>
  </sheetPr>
  <dimension ref="A1:E9"/>
  <sheetViews>
    <sheetView tabSelected="1" zoomScale="78" zoomScaleNormal="78" workbookViewId="0">
      <selection sqref="A1:C1"/>
    </sheetView>
  </sheetViews>
  <sheetFormatPr defaultRowHeight="15" x14ac:dyDescent="0.25"/>
  <cols>
    <col min="1" max="1" width="14.28515625" customWidth="1"/>
    <col min="2" max="3" width="55.7109375" customWidth="1"/>
  </cols>
  <sheetData>
    <row r="1" spans="1:5" ht="18.75" x14ac:dyDescent="0.3">
      <c r="A1" s="390" t="s">
        <v>264</v>
      </c>
      <c r="B1" s="390"/>
      <c r="C1" s="390"/>
    </row>
    <row r="2" spans="1:5" x14ac:dyDescent="0.25">
      <c r="A2" s="391" t="s">
        <v>274</v>
      </c>
      <c r="B2" s="391"/>
      <c r="C2" s="391"/>
    </row>
    <row r="3" spans="1:5" ht="110.25" customHeight="1" x14ac:dyDescent="0.3">
      <c r="A3" s="350" t="s">
        <v>265</v>
      </c>
      <c r="B3" s="226" t="s">
        <v>275</v>
      </c>
      <c r="C3" s="226" t="s">
        <v>318</v>
      </c>
      <c r="E3" s="225"/>
    </row>
    <row r="4" spans="1:5" ht="110.25" customHeight="1" x14ac:dyDescent="0.25">
      <c r="A4" s="350" t="s">
        <v>266</v>
      </c>
      <c r="B4" s="226" t="s">
        <v>273</v>
      </c>
      <c r="C4" s="226" t="s">
        <v>319</v>
      </c>
    </row>
    <row r="5" spans="1:5" ht="66.75" customHeight="1" x14ac:dyDescent="0.25">
      <c r="A5" s="351" t="s">
        <v>341</v>
      </c>
      <c r="B5" s="352" t="s">
        <v>343</v>
      </c>
      <c r="C5" s="226" t="s">
        <v>339</v>
      </c>
    </row>
    <row r="6" spans="1:5" ht="66.75" customHeight="1" x14ac:dyDescent="0.25">
      <c r="A6" s="351" t="s">
        <v>342</v>
      </c>
      <c r="B6" s="352" t="s">
        <v>344</v>
      </c>
      <c r="C6" s="226" t="s">
        <v>340</v>
      </c>
    </row>
    <row r="7" spans="1:5" ht="110.25" customHeight="1" x14ac:dyDescent="0.25">
      <c r="A7" s="350" t="s">
        <v>267</v>
      </c>
      <c r="B7" s="226" t="s">
        <v>272</v>
      </c>
      <c r="C7" s="226" t="s">
        <v>320</v>
      </c>
    </row>
    <row r="8" spans="1:5" ht="110.25" customHeight="1" x14ac:dyDescent="0.25">
      <c r="A8" s="350" t="s">
        <v>268</v>
      </c>
      <c r="B8" s="226" t="s">
        <v>271</v>
      </c>
      <c r="C8" s="226" t="s">
        <v>321</v>
      </c>
    </row>
    <row r="9" spans="1:5" ht="110.25" customHeight="1" x14ac:dyDescent="0.25">
      <c r="A9" s="350" t="s">
        <v>269</v>
      </c>
      <c r="B9" s="226" t="s">
        <v>270</v>
      </c>
      <c r="C9" s="226" t="s">
        <v>322</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211A-C444-4281-BC93-2A4C0A5D5447}">
  <sheetPr codeName="TAB_A">
    <tabColor theme="0"/>
    <outlinePr summaryBelow="0" summaryRight="0"/>
  </sheetPr>
  <dimension ref="A1:CL39"/>
  <sheetViews>
    <sheetView showGridLines="0" zoomScale="85" zoomScaleNormal="85" workbookViewId="0">
      <pane xSplit="2" ySplit="2" topLeftCell="C3" activePane="bottomRight" state="frozen"/>
      <selection pane="topRight"/>
      <selection pane="bottomLeft"/>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85546875" style="43" customWidth="1"/>
    <col min="49" max="78" width="14.85546875" style="43" customWidth="1"/>
    <col min="79" max="79" width="15.85546875" style="43" customWidth="1"/>
    <col min="80" max="86" width="14.85546875" style="43" customWidth="1"/>
    <col min="87" max="87" width="18.5703125" style="43" customWidth="1"/>
    <col min="88" max="88" width="17.28515625" style="43" bestFit="1" customWidth="1"/>
    <col min="89" max="89" width="14.85546875" style="43" customWidth="1"/>
    <col min="90" max="90" width="16.140625" style="45" customWidth="1"/>
    <col min="91" max="16384" width="11.42578125" style="2"/>
  </cols>
  <sheetData>
    <row r="1" spans="1:90" s="1" customFormat="1" ht="195" customHeight="1" x14ac:dyDescent="0.25">
      <c r="A1" s="290"/>
      <c r="B1" s="282" t="s">
        <v>295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223" t="s">
        <v>85</v>
      </c>
      <c r="CK1" s="223" t="s">
        <v>86</v>
      </c>
      <c r="CL1" s="3"/>
    </row>
    <row r="2" spans="1:90" s="1" customFormat="1" ht="26.25" customHeight="1" x14ac:dyDescent="0.25">
      <c r="A2" s="290"/>
      <c r="B2" s="348"/>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207" t="s">
        <v>235</v>
      </c>
      <c r="CD2" s="208" t="s">
        <v>236</v>
      </c>
      <c r="CE2" s="208" t="s">
        <v>237</v>
      </c>
      <c r="CF2" s="208" t="s">
        <v>238</v>
      </c>
      <c r="CG2" s="209" t="s">
        <v>239</v>
      </c>
      <c r="CH2" s="113" t="s">
        <v>0</v>
      </c>
      <c r="CI2" s="209" t="s">
        <v>240</v>
      </c>
      <c r="CJ2" s="210" t="s">
        <v>241</v>
      </c>
      <c r="CK2" s="210" t="s">
        <v>242</v>
      </c>
      <c r="CL2" s="3"/>
    </row>
    <row r="3" spans="1:90" s="9" customFormat="1" ht="26.25" customHeight="1" x14ac:dyDescent="0.25">
      <c r="A3" s="291" t="s">
        <v>122</v>
      </c>
      <c r="B3" s="347"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4"/>
      <c r="CI3" s="5"/>
      <c r="CJ3" s="7">
        <v>85883.077913554502</v>
      </c>
      <c r="CK3" s="7">
        <v>85883.077913554502</v>
      </c>
      <c r="CL3" s="8" t="str">
        <f>IF(ROUND(SUM(CK3),1)&gt;ROUND(SUM(Tableau_B!CK3),1),"Supply &gt; Use",IF(ROUND(SUM(CK3),1)&lt;ROUND(SUM(Tableau_B!CK3),1),"Supply &lt; Use",""))</f>
        <v/>
      </c>
    </row>
    <row r="4" spans="1:90" s="15"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08"/>
      <c r="CI4" s="108"/>
      <c r="CJ4" s="111">
        <v>0</v>
      </c>
      <c r="CK4" s="111">
        <v>0</v>
      </c>
      <c r="CL4" s="8" t="str">
        <f>IF(ROUND(SUM(CK4),1)&gt;ROUND(SUM(Tableau_B!CK4),1),"Supply &gt; Use",IF(ROUND(SUM(CK4),1)&lt;ROUND(SUM(Tableau_B!CK4),1),"Supply &lt; Use",""))</f>
        <v/>
      </c>
    </row>
    <row r="5" spans="1:90" s="15"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1"/>
      <c r="CI5" s="11"/>
      <c r="CJ5" s="16">
        <v>0</v>
      </c>
      <c r="CK5" s="14">
        <v>0</v>
      </c>
      <c r="CL5" s="8" t="str">
        <f>IF(ROUND(SUM(CK5),1)&gt;ROUND(SUM(Tableau_B!CK5),1),"Supply &gt; Use",IF(ROUND(SUM(CK5),1)&lt;ROUND(SUM(Tableau_B!CK5),1),"Supply &lt; Use",""))</f>
        <v/>
      </c>
    </row>
    <row r="6" spans="1:90" s="15"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1"/>
      <c r="CI6" s="11"/>
      <c r="CJ6" s="16">
        <v>1145.07685928659</v>
      </c>
      <c r="CK6" s="14">
        <v>1145.07685928659</v>
      </c>
      <c r="CL6" s="8" t="str">
        <f>IF(ROUND(SUM(CK6),1)&gt;ROUND(SUM(Tableau_B!CK6),1),"Supply &gt; Use",IF(ROUND(SUM(CK6),1)&lt;ROUND(SUM(Tableau_B!CK6),1),"Supply &lt; Use",""))</f>
        <v/>
      </c>
    </row>
    <row r="7" spans="1:90" s="15"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1"/>
      <c r="CI7" s="11"/>
      <c r="CJ7" s="16">
        <v>9611.4773608905016</v>
      </c>
      <c r="CK7" s="14">
        <v>9611.4773608905016</v>
      </c>
      <c r="CL7" s="8" t="str">
        <f>IF(ROUND(SUM(CK7),1)&gt;ROUND(SUM(Tableau_B!CK7),1),"Supply &gt; Use",IF(ROUND(SUM(CK7),1)&lt;ROUND(SUM(Tableau_B!CK7),1),"Supply &lt; Use",""))</f>
        <v/>
      </c>
    </row>
    <row r="8" spans="1:90" s="15"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1"/>
      <c r="CI8" s="11"/>
      <c r="CJ8" s="16">
        <v>13603.289954047959</v>
      </c>
      <c r="CK8" s="14">
        <v>13603.289954047959</v>
      </c>
      <c r="CL8" s="8" t="str">
        <f>IF(ROUND(SUM(CK8),1)&gt;ROUND(SUM(Tableau_B!CK8),1),"Supply &gt; Use",IF(ROUND(SUM(CK8),1)&lt;ROUND(SUM(Tableau_B!CK8),1),"Supply &lt; Use",""))</f>
        <v/>
      </c>
    </row>
    <row r="9" spans="1:90" s="15"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1"/>
      <c r="CI9" s="11"/>
      <c r="CJ9" s="16">
        <v>61418.691857184393</v>
      </c>
      <c r="CK9" s="14">
        <v>61418.691857184393</v>
      </c>
      <c r="CL9" s="8" t="str">
        <f>IF(ROUND(SUM(CK9),1)&gt;ROUND(SUM(Tableau_B!CK9),1),"Supply &gt; Use",IF(ROUND(SUM(CK9),1)&lt;ROUND(SUM(Tableau_B!CK9),1),"Supply &lt; Use",""))</f>
        <v/>
      </c>
    </row>
    <row r="10" spans="1:90" s="15"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1"/>
      <c r="CI10" s="11"/>
      <c r="CJ10" s="17">
        <v>104.54188214505494</v>
      </c>
      <c r="CK10" s="14">
        <v>104.54188214505494</v>
      </c>
      <c r="CL10" s="8" t="str">
        <f>IF(ROUND(SUM(CK10),1)&gt;ROUND(SUM(Tableau_B!CK10),1),"Supply &gt; Use",IF(ROUND(SUM(CK10),1)&lt;ROUND(SUM(Tableau_B!CK10),1),"Supply &lt; Use",""))</f>
        <v/>
      </c>
    </row>
    <row r="11" spans="1:90" s="22" customFormat="1" ht="26.25" customHeight="1" x14ac:dyDescent="0.25">
      <c r="A11" s="291" t="s">
        <v>130</v>
      </c>
      <c r="B11" s="212" t="s">
        <v>95</v>
      </c>
      <c r="C11" s="18">
        <v>1892762.2618957222</v>
      </c>
      <c r="D11" s="18">
        <v>55854.060773155725</v>
      </c>
      <c r="E11" s="18">
        <v>7715.1698496637291</v>
      </c>
      <c r="F11" s="18">
        <v>48138.890923491999</v>
      </c>
      <c r="G11" s="18">
        <v>0</v>
      </c>
      <c r="H11" s="18">
        <v>0</v>
      </c>
      <c r="I11" s="18">
        <v>1574737.3478008308</v>
      </c>
      <c r="J11" s="18">
        <v>2977.2399220156954</v>
      </c>
      <c r="K11" s="18">
        <v>33.723468430706433</v>
      </c>
      <c r="L11" s="18">
        <v>661.3168993432663</v>
      </c>
      <c r="M11" s="18">
        <v>3617.3850766106571</v>
      </c>
      <c r="N11" s="18">
        <v>1598.1764993936927</v>
      </c>
      <c r="O11" s="18">
        <v>1485234.3139168259</v>
      </c>
      <c r="P11" s="18">
        <v>17006.662674530777</v>
      </c>
      <c r="Q11" s="18">
        <v>51.393816476462902</v>
      </c>
      <c r="R11" s="18">
        <v>684.59526957320747</v>
      </c>
      <c r="S11" s="18">
        <v>61.774002949123407</v>
      </c>
      <c r="T11" s="18">
        <v>62135.884390504958</v>
      </c>
      <c r="U11" s="18">
        <v>9.355017691778329</v>
      </c>
      <c r="V11" s="18">
        <v>3.519345419015111</v>
      </c>
      <c r="W11" s="18">
        <v>3.4622911844065043</v>
      </c>
      <c r="X11" s="18">
        <v>10.518248435541961</v>
      </c>
      <c r="Y11" s="18">
        <v>7.0555818943288227</v>
      </c>
      <c r="Z11" s="18">
        <v>0.81902855207881531</v>
      </c>
      <c r="AA11" s="18">
        <v>636.27191233212864</v>
      </c>
      <c r="AB11" s="18">
        <v>3.88043866699853</v>
      </c>
      <c r="AC11" s="18">
        <v>247318.34690195223</v>
      </c>
      <c r="AD11" s="18">
        <v>14608.18570198544</v>
      </c>
      <c r="AE11" s="18">
        <v>0.14549235896426418</v>
      </c>
      <c r="AF11" s="18">
        <v>14608.040209626477</v>
      </c>
      <c r="AG11" s="18">
        <v>53.084832134521271</v>
      </c>
      <c r="AH11" s="18">
        <v>27.733068450218319</v>
      </c>
      <c r="AI11" s="18">
        <v>0</v>
      </c>
      <c r="AJ11" s="18">
        <v>27.733068450218319</v>
      </c>
      <c r="AK11" s="18">
        <v>0</v>
      </c>
      <c r="AL11" s="18">
        <v>0</v>
      </c>
      <c r="AM11" s="18">
        <v>0</v>
      </c>
      <c r="AN11" s="18">
        <v>0</v>
      </c>
      <c r="AO11" s="18">
        <v>0</v>
      </c>
      <c r="AP11" s="18">
        <v>0</v>
      </c>
      <c r="AQ11" s="18">
        <v>0</v>
      </c>
      <c r="AR11" s="18">
        <v>3.96704675868979</v>
      </c>
      <c r="AS11" s="18">
        <v>0.12248568839303749</v>
      </c>
      <c r="AT11" s="18">
        <v>0</v>
      </c>
      <c r="AU11" s="18">
        <v>0.12248568839303749</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22.574938812635786</v>
      </c>
      <c r="BP11" s="18">
        <v>6.3752507827157618</v>
      </c>
      <c r="BQ11" s="18">
        <v>128.85572298410904</v>
      </c>
      <c r="BR11" s="18">
        <v>128.85572298410904</v>
      </c>
      <c r="BS11" s="18">
        <v>0</v>
      </c>
      <c r="BT11" s="18">
        <v>0.54281908899865239</v>
      </c>
      <c r="BU11" s="18">
        <v>0.2590271115197022</v>
      </c>
      <c r="BV11" s="18">
        <v>0.28379197747895024</v>
      </c>
      <c r="BW11" s="18">
        <v>0.84413673680293622</v>
      </c>
      <c r="BX11" s="18">
        <v>0.12861165291870194</v>
      </c>
      <c r="BY11" s="18">
        <v>0</v>
      </c>
      <c r="BZ11" s="18">
        <v>0.7155250838842343</v>
      </c>
      <c r="CA11" s="18">
        <v>0.22041636086845531</v>
      </c>
      <c r="CB11" s="18">
        <v>0</v>
      </c>
      <c r="CC11" s="19"/>
      <c r="CD11" s="20"/>
      <c r="CE11" s="20"/>
      <c r="CF11" s="20"/>
      <c r="CG11" s="19"/>
      <c r="CH11" s="20"/>
      <c r="CI11" s="18">
        <v>3711283.8344063698</v>
      </c>
      <c r="CJ11" s="21"/>
      <c r="CK11" s="18">
        <v>5604046.096302093</v>
      </c>
      <c r="CL11" s="8" t="str">
        <f>IF(ROUND(SUM(CK11),1)&gt;ROUND(SUM(Tableau_B!CK11),1),"Supply &gt; Use",IF(ROUND(SUM(CK11),1)&lt;ROUND(SUM(Tableau_B!CK11),1),"Supply &lt; Use",""))</f>
        <v/>
      </c>
    </row>
    <row r="12" spans="1:90" s="22" customFormat="1" ht="26.25" customHeight="1" x14ac:dyDescent="0.25">
      <c r="A12" s="292" t="s">
        <v>131</v>
      </c>
      <c r="B12" s="215" t="s">
        <v>96</v>
      </c>
      <c r="C12" s="23">
        <v>0</v>
      </c>
      <c r="D12" s="24">
        <v>0</v>
      </c>
      <c r="E12" s="25">
        <v>0</v>
      </c>
      <c r="F12" s="25">
        <v>0</v>
      </c>
      <c r="G12" s="25">
        <v>0</v>
      </c>
      <c r="H12" s="24">
        <v>0</v>
      </c>
      <c r="I12" s="24">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4">
        <v>0</v>
      </c>
      <c r="AD12" s="24">
        <v>0</v>
      </c>
      <c r="AE12" s="25">
        <v>0</v>
      </c>
      <c r="AF12" s="25">
        <v>0</v>
      </c>
      <c r="AG12" s="24">
        <v>0</v>
      </c>
      <c r="AH12" s="24">
        <v>0</v>
      </c>
      <c r="AI12" s="25">
        <v>0</v>
      </c>
      <c r="AJ12" s="25">
        <v>0</v>
      </c>
      <c r="AK12" s="25">
        <v>0</v>
      </c>
      <c r="AL12" s="24">
        <v>0</v>
      </c>
      <c r="AM12" s="25">
        <v>0</v>
      </c>
      <c r="AN12" s="25">
        <v>0</v>
      </c>
      <c r="AO12" s="25">
        <v>0</v>
      </c>
      <c r="AP12" s="25">
        <v>0</v>
      </c>
      <c r="AQ12" s="25">
        <v>0</v>
      </c>
      <c r="AR12" s="24">
        <v>0</v>
      </c>
      <c r="AS12" s="24">
        <v>0</v>
      </c>
      <c r="AT12" s="25">
        <v>0</v>
      </c>
      <c r="AU12" s="25">
        <v>0</v>
      </c>
      <c r="AV12" s="25">
        <v>0</v>
      </c>
      <c r="AW12" s="25">
        <v>0</v>
      </c>
      <c r="AX12" s="24">
        <v>0</v>
      </c>
      <c r="AY12" s="25">
        <v>0</v>
      </c>
      <c r="AZ12" s="25">
        <v>0</v>
      </c>
      <c r="BA12" s="25">
        <v>0</v>
      </c>
      <c r="BB12" s="24">
        <v>0</v>
      </c>
      <c r="BC12" s="25">
        <v>0</v>
      </c>
      <c r="BD12" s="24">
        <v>0</v>
      </c>
      <c r="BE12" s="25">
        <v>0</v>
      </c>
      <c r="BF12" s="25">
        <v>0</v>
      </c>
      <c r="BG12" s="25">
        <v>0</v>
      </c>
      <c r="BH12" s="25">
        <v>0</v>
      </c>
      <c r="BI12" s="25">
        <v>0</v>
      </c>
      <c r="BJ12" s="24">
        <v>0</v>
      </c>
      <c r="BK12" s="25">
        <v>0</v>
      </c>
      <c r="BL12" s="25">
        <v>0</v>
      </c>
      <c r="BM12" s="25">
        <v>0</v>
      </c>
      <c r="BN12" s="25">
        <v>0</v>
      </c>
      <c r="BO12" s="24">
        <v>0</v>
      </c>
      <c r="BP12" s="24">
        <v>0</v>
      </c>
      <c r="BQ12" s="24">
        <v>0</v>
      </c>
      <c r="BR12" s="25">
        <v>0</v>
      </c>
      <c r="BS12" s="25">
        <v>0</v>
      </c>
      <c r="BT12" s="24">
        <v>0</v>
      </c>
      <c r="BU12" s="25">
        <v>0</v>
      </c>
      <c r="BV12" s="25">
        <v>0</v>
      </c>
      <c r="BW12" s="24">
        <v>0</v>
      </c>
      <c r="BX12" s="25">
        <v>0</v>
      </c>
      <c r="BY12" s="25">
        <v>0</v>
      </c>
      <c r="BZ12" s="25">
        <v>0</v>
      </c>
      <c r="CA12" s="24">
        <v>0</v>
      </c>
      <c r="CB12" s="24">
        <v>0</v>
      </c>
      <c r="CC12" s="13"/>
      <c r="CD12" s="26"/>
      <c r="CE12" s="26"/>
      <c r="CF12" s="26"/>
      <c r="CG12" s="27"/>
      <c r="CH12" s="27"/>
      <c r="CI12" s="14">
        <v>116347.29399999999</v>
      </c>
      <c r="CJ12" s="11"/>
      <c r="CK12" s="14">
        <v>116347.29399999999</v>
      </c>
      <c r="CL12" s="8" t="str">
        <f>IF(ROUND(SUM(CK12),1)&gt;ROUND(SUM(Tableau_B!CK12),1),"Supply &gt; Use",IF(ROUND(SUM(CK12),1)&lt;ROUND(SUM(Tableau_B!CK12),1),"Supply &lt; Use",""))</f>
        <v/>
      </c>
    </row>
    <row r="13" spans="1:90" s="22" customFormat="1" ht="26.25" customHeight="1" x14ac:dyDescent="0.25">
      <c r="A13" s="293" t="s">
        <v>132</v>
      </c>
      <c r="B13" s="216" t="s">
        <v>97</v>
      </c>
      <c r="C13" s="23">
        <v>0</v>
      </c>
      <c r="D13" s="24">
        <v>0</v>
      </c>
      <c r="E13" s="25">
        <v>0</v>
      </c>
      <c r="F13" s="25">
        <v>0</v>
      </c>
      <c r="G13" s="25">
        <v>0</v>
      </c>
      <c r="H13" s="24">
        <v>0</v>
      </c>
      <c r="I13" s="24">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4">
        <v>0</v>
      </c>
      <c r="AD13" s="24">
        <v>0</v>
      </c>
      <c r="AE13" s="25">
        <v>0</v>
      </c>
      <c r="AF13" s="25">
        <v>0</v>
      </c>
      <c r="AG13" s="24">
        <v>0</v>
      </c>
      <c r="AH13" s="24">
        <v>0</v>
      </c>
      <c r="AI13" s="25">
        <v>0</v>
      </c>
      <c r="AJ13" s="25">
        <v>0</v>
      </c>
      <c r="AK13" s="25">
        <v>0</v>
      </c>
      <c r="AL13" s="24">
        <v>0</v>
      </c>
      <c r="AM13" s="25">
        <v>0</v>
      </c>
      <c r="AN13" s="25">
        <v>0</v>
      </c>
      <c r="AO13" s="25">
        <v>0</v>
      </c>
      <c r="AP13" s="25">
        <v>0</v>
      </c>
      <c r="AQ13" s="25">
        <v>0</v>
      </c>
      <c r="AR13" s="24">
        <v>0</v>
      </c>
      <c r="AS13" s="24">
        <v>0</v>
      </c>
      <c r="AT13" s="25">
        <v>0</v>
      </c>
      <c r="AU13" s="25">
        <v>0</v>
      </c>
      <c r="AV13" s="25">
        <v>0</v>
      </c>
      <c r="AW13" s="25">
        <v>0</v>
      </c>
      <c r="AX13" s="24">
        <v>0</v>
      </c>
      <c r="AY13" s="25">
        <v>0</v>
      </c>
      <c r="AZ13" s="25">
        <v>0</v>
      </c>
      <c r="BA13" s="25">
        <v>0</v>
      </c>
      <c r="BB13" s="24">
        <v>0</v>
      </c>
      <c r="BC13" s="25">
        <v>0</v>
      </c>
      <c r="BD13" s="24">
        <v>0</v>
      </c>
      <c r="BE13" s="25">
        <v>0</v>
      </c>
      <c r="BF13" s="25">
        <v>0</v>
      </c>
      <c r="BG13" s="25">
        <v>0</v>
      </c>
      <c r="BH13" s="25">
        <v>0</v>
      </c>
      <c r="BI13" s="25">
        <v>0</v>
      </c>
      <c r="BJ13" s="24">
        <v>0</v>
      </c>
      <c r="BK13" s="25">
        <v>0</v>
      </c>
      <c r="BL13" s="25">
        <v>0</v>
      </c>
      <c r="BM13" s="25">
        <v>0</v>
      </c>
      <c r="BN13" s="25">
        <v>0</v>
      </c>
      <c r="BO13" s="24">
        <v>0</v>
      </c>
      <c r="BP13" s="24">
        <v>0</v>
      </c>
      <c r="BQ13" s="24">
        <v>0</v>
      </c>
      <c r="BR13" s="25">
        <v>0</v>
      </c>
      <c r="BS13" s="25">
        <v>0</v>
      </c>
      <c r="BT13" s="24">
        <v>0</v>
      </c>
      <c r="BU13" s="25">
        <v>0</v>
      </c>
      <c r="BV13" s="25">
        <v>0</v>
      </c>
      <c r="BW13" s="24">
        <v>0</v>
      </c>
      <c r="BX13" s="25">
        <v>0</v>
      </c>
      <c r="BY13" s="25">
        <v>0</v>
      </c>
      <c r="BZ13" s="25">
        <v>0</v>
      </c>
      <c r="CA13" s="24">
        <v>0</v>
      </c>
      <c r="CB13" s="24">
        <v>0</v>
      </c>
      <c r="CC13" s="10"/>
      <c r="CD13" s="12"/>
      <c r="CE13" s="12"/>
      <c r="CF13" s="12"/>
      <c r="CG13" s="11"/>
      <c r="CH13" s="11"/>
      <c r="CI13" s="16">
        <v>91.617099999999994</v>
      </c>
      <c r="CJ13" s="11"/>
      <c r="CK13" s="14">
        <v>91.617099999999994</v>
      </c>
      <c r="CL13" s="8" t="str">
        <f>IF(ROUND(SUM(CK13),1)&gt;ROUND(SUM(Tableau_B!CK13),1),"Supply &gt; Use",IF(ROUND(SUM(CK13),1)&lt;ROUND(SUM(Tableau_B!CK13),1),"Supply &lt; Use",""))</f>
        <v/>
      </c>
    </row>
    <row r="14" spans="1:90" s="22" customFormat="1" ht="26.25" customHeight="1" x14ac:dyDescent="0.25">
      <c r="A14" s="293" t="s">
        <v>133</v>
      </c>
      <c r="B14" s="216" t="s">
        <v>98</v>
      </c>
      <c r="C14" s="23">
        <v>27368.224450000002</v>
      </c>
      <c r="D14" s="24">
        <v>0</v>
      </c>
      <c r="E14" s="25">
        <v>0</v>
      </c>
      <c r="F14" s="25">
        <v>0</v>
      </c>
      <c r="G14" s="25">
        <v>0</v>
      </c>
      <c r="H14" s="24">
        <v>0</v>
      </c>
      <c r="I14" s="24">
        <v>27368.224450000002</v>
      </c>
      <c r="J14" s="25">
        <v>0</v>
      </c>
      <c r="K14" s="25">
        <v>0</v>
      </c>
      <c r="L14" s="25">
        <v>0</v>
      </c>
      <c r="M14" s="25">
        <v>0</v>
      </c>
      <c r="N14" s="25">
        <v>0</v>
      </c>
      <c r="O14" s="25">
        <v>0</v>
      </c>
      <c r="P14" s="25">
        <v>0</v>
      </c>
      <c r="Q14" s="25">
        <v>0</v>
      </c>
      <c r="R14" s="25">
        <v>0</v>
      </c>
      <c r="S14" s="25">
        <v>0</v>
      </c>
      <c r="T14" s="25">
        <v>27368.224450000002</v>
      </c>
      <c r="U14" s="25">
        <v>0</v>
      </c>
      <c r="V14" s="25">
        <v>0</v>
      </c>
      <c r="W14" s="25">
        <v>0</v>
      </c>
      <c r="X14" s="25">
        <v>0</v>
      </c>
      <c r="Y14" s="25">
        <v>0</v>
      </c>
      <c r="Z14" s="25">
        <v>0</v>
      </c>
      <c r="AA14" s="25">
        <v>0</v>
      </c>
      <c r="AB14" s="25">
        <v>0</v>
      </c>
      <c r="AC14" s="24">
        <v>0</v>
      </c>
      <c r="AD14" s="24">
        <v>0</v>
      </c>
      <c r="AE14" s="25">
        <v>0</v>
      </c>
      <c r="AF14" s="25">
        <v>0</v>
      </c>
      <c r="AG14" s="24">
        <v>0</v>
      </c>
      <c r="AH14" s="24">
        <v>0</v>
      </c>
      <c r="AI14" s="25">
        <v>0</v>
      </c>
      <c r="AJ14" s="25">
        <v>0</v>
      </c>
      <c r="AK14" s="25">
        <v>0</v>
      </c>
      <c r="AL14" s="24">
        <v>0</v>
      </c>
      <c r="AM14" s="25">
        <v>0</v>
      </c>
      <c r="AN14" s="25">
        <v>0</v>
      </c>
      <c r="AO14" s="25">
        <v>0</v>
      </c>
      <c r="AP14" s="25">
        <v>0</v>
      </c>
      <c r="AQ14" s="25">
        <v>0</v>
      </c>
      <c r="AR14" s="24">
        <v>0</v>
      </c>
      <c r="AS14" s="24">
        <v>0</v>
      </c>
      <c r="AT14" s="25">
        <v>0</v>
      </c>
      <c r="AU14" s="25">
        <v>0</v>
      </c>
      <c r="AV14" s="25">
        <v>0</v>
      </c>
      <c r="AW14" s="25">
        <v>0</v>
      </c>
      <c r="AX14" s="24">
        <v>0</v>
      </c>
      <c r="AY14" s="25">
        <v>0</v>
      </c>
      <c r="AZ14" s="25">
        <v>0</v>
      </c>
      <c r="BA14" s="25">
        <v>0</v>
      </c>
      <c r="BB14" s="24">
        <v>0</v>
      </c>
      <c r="BC14" s="25">
        <v>0</v>
      </c>
      <c r="BD14" s="24">
        <v>0</v>
      </c>
      <c r="BE14" s="25">
        <v>0</v>
      </c>
      <c r="BF14" s="25">
        <v>0</v>
      </c>
      <c r="BG14" s="25">
        <v>0</v>
      </c>
      <c r="BH14" s="25">
        <v>0</v>
      </c>
      <c r="BI14" s="25">
        <v>0</v>
      </c>
      <c r="BJ14" s="24">
        <v>0</v>
      </c>
      <c r="BK14" s="25">
        <v>0</v>
      </c>
      <c r="BL14" s="25">
        <v>0</v>
      </c>
      <c r="BM14" s="25">
        <v>0</v>
      </c>
      <c r="BN14" s="25">
        <v>0</v>
      </c>
      <c r="BO14" s="24">
        <v>0</v>
      </c>
      <c r="BP14" s="24">
        <v>0</v>
      </c>
      <c r="BQ14" s="24">
        <v>0</v>
      </c>
      <c r="BR14" s="25">
        <v>0</v>
      </c>
      <c r="BS14" s="25">
        <v>0</v>
      </c>
      <c r="BT14" s="24">
        <v>0</v>
      </c>
      <c r="BU14" s="25">
        <v>0</v>
      </c>
      <c r="BV14" s="25">
        <v>0</v>
      </c>
      <c r="BW14" s="24">
        <v>0</v>
      </c>
      <c r="BX14" s="25">
        <v>0</v>
      </c>
      <c r="BY14" s="25">
        <v>0</v>
      </c>
      <c r="BZ14" s="25">
        <v>0</v>
      </c>
      <c r="CA14" s="24">
        <v>0</v>
      </c>
      <c r="CB14" s="24">
        <v>0</v>
      </c>
      <c r="CC14" s="10"/>
      <c r="CD14" s="12"/>
      <c r="CE14" s="12"/>
      <c r="CF14" s="12"/>
      <c r="CG14" s="11"/>
      <c r="CH14" s="11"/>
      <c r="CI14" s="16">
        <v>0</v>
      </c>
      <c r="CJ14" s="11"/>
      <c r="CK14" s="14">
        <v>27368.224450000002</v>
      </c>
      <c r="CL14" s="8" t="str">
        <f>IF(ROUND(SUM(CK14),1)&gt;ROUND(SUM(Tableau_B!CK14),1),"Supply &gt; Use",IF(ROUND(SUM(CK14),1)&lt;ROUND(SUM(Tableau_B!CK14),1),"Supply &lt; Use",""))</f>
        <v/>
      </c>
    </row>
    <row r="15" spans="1:90" s="22" customFormat="1" ht="26.25" customHeight="1" x14ac:dyDescent="0.25">
      <c r="A15" s="293" t="s">
        <v>134</v>
      </c>
      <c r="B15" s="216" t="s">
        <v>99</v>
      </c>
      <c r="C15" s="23">
        <v>34461.736627000006</v>
      </c>
      <c r="D15" s="24">
        <v>0</v>
      </c>
      <c r="E15" s="25">
        <v>0</v>
      </c>
      <c r="F15" s="25">
        <v>0</v>
      </c>
      <c r="G15" s="25">
        <v>0</v>
      </c>
      <c r="H15" s="24">
        <v>0</v>
      </c>
      <c r="I15" s="24">
        <v>34461.736627000006</v>
      </c>
      <c r="J15" s="25">
        <v>0</v>
      </c>
      <c r="K15" s="25">
        <v>0</v>
      </c>
      <c r="L15" s="25">
        <v>0</v>
      </c>
      <c r="M15" s="25">
        <v>0</v>
      </c>
      <c r="N15" s="25">
        <v>0</v>
      </c>
      <c r="O15" s="25">
        <v>0</v>
      </c>
      <c r="P15" s="25">
        <v>0</v>
      </c>
      <c r="Q15" s="25">
        <v>0</v>
      </c>
      <c r="R15" s="25">
        <v>0</v>
      </c>
      <c r="S15" s="25">
        <v>0</v>
      </c>
      <c r="T15" s="25">
        <v>34461.736627000006</v>
      </c>
      <c r="U15" s="25">
        <v>0</v>
      </c>
      <c r="V15" s="25">
        <v>0</v>
      </c>
      <c r="W15" s="25">
        <v>0</v>
      </c>
      <c r="X15" s="25">
        <v>0</v>
      </c>
      <c r="Y15" s="25">
        <v>0</v>
      </c>
      <c r="Z15" s="25">
        <v>0</v>
      </c>
      <c r="AA15" s="25">
        <v>0</v>
      </c>
      <c r="AB15" s="25">
        <v>0</v>
      </c>
      <c r="AC15" s="24">
        <v>0</v>
      </c>
      <c r="AD15" s="24">
        <v>0</v>
      </c>
      <c r="AE15" s="25">
        <v>0</v>
      </c>
      <c r="AF15" s="25">
        <v>0</v>
      </c>
      <c r="AG15" s="24">
        <v>0</v>
      </c>
      <c r="AH15" s="24">
        <v>0</v>
      </c>
      <c r="AI15" s="25">
        <v>0</v>
      </c>
      <c r="AJ15" s="25">
        <v>0</v>
      </c>
      <c r="AK15" s="25">
        <v>0</v>
      </c>
      <c r="AL15" s="24">
        <v>0</v>
      </c>
      <c r="AM15" s="25">
        <v>0</v>
      </c>
      <c r="AN15" s="25">
        <v>0</v>
      </c>
      <c r="AO15" s="25">
        <v>0</v>
      </c>
      <c r="AP15" s="25">
        <v>0</v>
      </c>
      <c r="AQ15" s="25">
        <v>0</v>
      </c>
      <c r="AR15" s="24">
        <v>0</v>
      </c>
      <c r="AS15" s="24">
        <v>0</v>
      </c>
      <c r="AT15" s="25">
        <v>0</v>
      </c>
      <c r="AU15" s="25">
        <v>0</v>
      </c>
      <c r="AV15" s="25">
        <v>0</v>
      </c>
      <c r="AW15" s="25">
        <v>0</v>
      </c>
      <c r="AX15" s="24">
        <v>0</v>
      </c>
      <c r="AY15" s="25">
        <v>0</v>
      </c>
      <c r="AZ15" s="25">
        <v>0</v>
      </c>
      <c r="BA15" s="25">
        <v>0</v>
      </c>
      <c r="BB15" s="24">
        <v>0</v>
      </c>
      <c r="BC15" s="25">
        <v>0</v>
      </c>
      <c r="BD15" s="24">
        <v>0</v>
      </c>
      <c r="BE15" s="25">
        <v>0</v>
      </c>
      <c r="BF15" s="25">
        <v>0</v>
      </c>
      <c r="BG15" s="25">
        <v>0</v>
      </c>
      <c r="BH15" s="25">
        <v>0</v>
      </c>
      <c r="BI15" s="25">
        <v>0</v>
      </c>
      <c r="BJ15" s="24">
        <v>0</v>
      </c>
      <c r="BK15" s="25">
        <v>0</v>
      </c>
      <c r="BL15" s="25">
        <v>0</v>
      </c>
      <c r="BM15" s="25">
        <v>0</v>
      </c>
      <c r="BN15" s="25">
        <v>0</v>
      </c>
      <c r="BO15" s="24">
        <v>0</v>
      </c>
      <c r="BP15" s="24">
        <v>0</v>
      </c>
      <c r="BQ15" s="24">
        <v>0</v>
      </c>
      <c r="BR15" s="25">
        <v>0</v>
      </c>
      <c r="BS15" s="25">
        <v>0</v>
      </c>
      <c r="BT15" s="24">
        <v>0</v>
      </c>
      <c r="BU15" s="25">
        <v>0</v>
      </c>
      <c r="BV15" s="25">
        <v>0</v>
      </c>
      <c r="BW15" s="24">
        <v>0</v>
      </c>
      <c r="BX15" s="25">
        <v>0</v>
      </c>
      <c r="BY15" s="25">
        <v>0</v>
      </c>
      <c r="BZ15" s="25">
        <v>0</v>
      </c>
      <c r="CA15" s="24">
        <v>0</v>
      </c>
      <c r="CB15" s="24">
        <v>0</v>
      </c>
      <c r="CC15" s="10"/>
      <c r="CD15" s="12"/>
      <c r="CE15" s="12"/>
      <c r="CF15" s="12"/>
      <c r="CG15" s="11"/>
      <c r="CH15" s="11"/>
      <c r="CI15" s="16">
        <v>22389.166399999998</v>
      </c>
      <c r="CJ15" s="11"/>
      <c r="CK15" s="14">
        <v>56850.903027000008</v>
      </c>
      <c r="CL15" s="8" t="str">
        <f>IF(ROUND(SUM(CK15),1)&gt;ROUND(SUM(Tableau_B!CK15),1),"Supply &gt; Use",IF(ROUND(SUM(CK15),1)&lt;ROUND(SUM(Tableau_B!CK15),1),"Supply &lt; Use",""))</f>
        <v/>
      </c>
    </row>
    <row r="16" spans="1:90" s="22" customFormat="1" ht="26.25" customHeight="1" x14ac:dyDescent="0.25">
      <c r="A16" s="293" t="s">
        <v>135</v>
      </c>
      <c r="B16" s="216" t="s">
        <v>100</v>
      </c>
      <c r="C16" s="23">
        <v>0</v>
      </c>
      <c r="D16" s="24">
        <v>0</v>
      </c>
      <c r="E16" s="25">
        <v>0</v>
      </c>
      <c r="F16" s="25">
        <v>0</v>
      </c>
      <c r="G16" s="25">
        <v>0</v>
      </c>
      <c r="H16" s="24">
        <v>0</v>
      </c>
      <c r="I16" s="24">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4">
        <v>0</v>
      </c>
      <c r="AD16" s="24">
        <v>0</v>
      </c>
      <c r="AE16" s="25">
        <v>0</v>
      </c>
      <c r="AF16" s="25">
        <v>0</v>
      </c>
      <c r="AG16" s="24">
        <v>0</v>
      </c>
      <c r="AH16" s="24">
        <v>0</v>
      </c>
      <c r="AI16" s="25">
        <v>0</v>
      </c>
      <c r="AJ16" s="25">
        <v>0</v>
      </c>
      <c r="AK16" s="25">
        <v>0</v>
      </c>
      <c r="AL16" s="24">
        <v>0</v>
      </c>
      <c r="AM16" s="25">
        <v>0</v>
      </c>
      <c r="AN16" s="25">
        <v>0</v>
      </c>
      <c r="AO16" s="25">
        <v>0</v>
      </c>
      <c r="AP16" s="25">
        <v>0</v>
      </c>
      <c r="AQ16" s="25">
        <v>0</v>
      </c>
      <c r="AR16" s="24">
        <v>0</v>
      </c>
      <c r="AS16" s="24">
        <v>0</v>
      </c>
      <c r="AT16" s="25">
        <v>0</v>
      </c>
      <c r="AU16" s="25">
        <v>0</v>
      </c>
      <c r="AV16" s="25">
        <v>0</v>
      </c>
      <c r="AW16" s="25">
        <v>0</v>
      </c>
      <c r="AX16" s="24">
        <v>0</v>
      </c>
      <c r="AY16" s="25">
        <v>0</v>
      </c>
      <c r="AZ16" s="25">
        <v>0</v>
      </c>
      <c r="BA16" s="25">
        <v>0</v>
      </c>
      <c r="BB16" s="24">
        <v>0</v>
      </c>
      <c r="BC16" s="25">
        <v>0</v>
      </c>
      <c r="BD16" s="24">
        <v>0</v>
      </c>
      <c r="BE16" s="25">
        <v>0</v>
      </c>
      <c r="BF16" s="25">
        <v>0</v>
      </c>
      <c r="BG16" s="25">
        <v>0</v>
      </c>
      <c r="BH16" s="25">
        <v>0</v>
      </c>
      <c r="BI16" s="25">
        <v>0</v>
      </c>
      <c r="BJ16" s="24">
        <v>0</v>
      </c>
      <c r="BK16" s="25">
        <v>0</v>
      </c>
      <c r="BL16" s="25">
        <v>0</v>
      </c>
      <c r="BM16" s="25">
        <v>0</v>
      </c>
      <c r="BN16" s="25">
        <v>0</v>
      </c>
      <c r="BO16" s="24">
        <v>0</v>
      </c>
      <c r="BP16" s="24">
        <v>0</v>
      </c>
      <c r="BQ16" s="24">
        <v>0</v>
      </c>
      <c r="BR16" s="25">
        <v>0</v>
      </c>
      <c r="BS16" s="25">
        <v>0</v>
      </c>
      <c r="BT16" s="24">
        <v>0</v>
      </c>
      <c r="BU16" s="25">
        <v>0</v>
      </c>
      <c r="BV16" s="25">
        <v>0</v>
      </c>
      <c r="BW16" s="24">
        <v>0</v>
      </c>
      <c r="BX16" s="25">
        <v>0</v>
      </c>
      <c r="BY16" s="25">
        <v>0</v>
      </c>
      <c r="BZ16" s="25">
        <v>0</v>
      </c>
      <c r="CA16" s="24">
        <v>0</v>
      </c>
      <c r="CB16" s="24">
        <v>0</v>
      </c>
      <c r="CC16" s="10"/>
      <c r="CD16" s="12"/>
      <c r="CE16" s="12"/>
      <c r="CF16" s="12"/>
      <c r="CG16" s="11"/>
      <c r="CH16" s="11"/>
      <c r="CI16" s="16">
        <v>1363926.9246783699</v>
      </c>
      <c r="CJ16" s="11"/>
      <c r="CK16" s="14">
        <v>1363926.9246783699</v>
      </c>
      <c r="CL16" s="8" t="str">
        <f>IF(ROUND(SUM(CK16),1)&gt;ROUND(SUM(Tableau_B!CK16),1),"Supply &gt; Use",IF(ROUND(SUM(CK16),1)&lt;ROUND(SUM(Tableau_B!CK16),1),"Supply &lt; Use",""))</f>
        <v/>
      </c>
    </row>
    <row r="17" spans="1:90" s="22" customFormat="1" ht="26.25" customHeight="1" x14ac:dyDescent="0.25">
      <c r="A17" s="293" t="s">
        <v>136</v>
      </c>
      <c r="B17" s="216" t="s">
        <v>101</v>
      </c>
      <c r="C17" s="23">
        <v>0</v>
      </c>
      <c r="D17" s="24">
        <v>0</v>
      </c>
      <c r="E17" s="25">
        <v>0</v>
      </c>
      <c r="F17" s="25">
        <v>0</v>
      </c>
      <c r="G17" s="25">
        <v>0</v>
      </c>
      <c r="H17" s="24">
        <v>0</v>
      </c>
      <c r="I17" s="24">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4">
        <v>0</v>
      </c>
      <c r="AD17" s="24">
        <v>0</v>
      </c>
      <c r="AE17" s="25">
        <v>0</v>
      </c>
      <c r="AF17" s="25">
        <v>0</v>
      </c>
      <c r="AG17" s="24">
        <v>0</v>
      </c>
      <c r="AH17" s="24">
        <v>0</v>
      </c>
      <c r="AI17" s="25">
        <v>0</v>
      </c>
      <c r="AJ17" s="25">
        <v>0</v>
      </c>
      <c r="AK17" s="25">
        <v>0</v>
      </c>
      <c r="AL17" s="24">
        <v>0</v>
      </c>
      <c r="AM17" s="25">
        <v>0</v>
      </c>
      <c r="AN17" s="25">
        <v>0</v>
      </c>
      <c r="AO17" s="25">
        <v>0</v>
      </c>
      <c r="AP17" s="25">
        <v>0</v>
      </c>
      <c r="AQ17" s="25">
        <v>0</v>
      </c>
      <c r="AR17" s="24">
        <v>0</v>
      </c>
      <c r="AS17" s="24">
        <v>0</v>
      </c>
      <c r="AT17" s="25">
        <v>0</v>
      </c>
      <c r="AU17" s="25">
        <v>0</v>
      </c>
      <c r="AV17" s="25">
        <v>0</v>
      </c>
      <c r="AW17" s="25">
        <v>0</v>
      </c>
      <c r="AX17" s="24">
        <v>0</v>
      </c>
      <c r="AY17" s="25">
        <v>0</v>
      </c>
      <c r="AZ17" s="25">
        <v>0</v>
      </c>
      <c r="BA17" s="25">
        <v>0</v>
      </c>
      <c r="BB17" s="24">
        <v>0</v>
      </c>
      <c r="BC17" s="25">
        <v>0</v>
      </c>
      <c r="BD17" s="24">
        <v>0</v>
      </c>
      <c r="BE17" s="25">
        <v>0</v>
      </c>
      <c r="BF17" s="25">
        <v>0</v>
      </c>
      <c r="BG17" s="25">
        <v>0</v>
      </c>
      <c r="BH17" s="25">
        <v>0</v>
      </c>
      <c r="BI17" s="25">
        <v>0</v>
      </c>
      <c r="BJ17" s="24">
        <v>0</v>
      </c>
      <c r="BK17" s="25">
        <v>0</v>
      </c>
      <c r="BL17" s="25">
        <v>0</v>
      </c>
      <c r="BM17" s="25">
        <v>0</v>
      </c>
      <c r="BN17" s="25">
        <v>0</v>
      </c>
      <c r="BO17" s="24">
        <v>0</v>
      </c>
      <c r="BP17" s="24">
        <v>0</v>
      </c>
      <c r="BQ17" s="24">
        <v>0</v>
      </c>
      <c r="BR17" s="25">
        <v>0</v>
      </c>
      <c r="BS17" s="25">
        <v>0</v>
      </c>
      <c r="BT17" s="24">
        <v>0</v>
      </c>
      <c r="BU17" s="25">
        <v>0</v>
      </c>
      <c r="BV17" s="25">
        <v>0</v>
      </c>
      <c r="BW17" s="24">
        <v>0</v>
      </c>
      <c r="BX17" s="25">
        <v>0</v>
      </c>
      <c r="BY17" s="25">
        <v>0</v>
      </c>
      <c r="BZ17" s="25">
        <v>0</v>
      </c>
      <c r="CA17" s="24">
        <v>0</v>
      </c>
      <c r="CB17" s="24">
        <v>0</v>
      </c>
      <c r="CC17" s="10"/>
      <c r="CD17" s="12"/>
      <c r="CE17" s="12"/>
      <c r="CF17" s="12"/>
      <c r="CG17" s="11"/>
      <c r="CH17" s="11"/>
      <c r="CI17" s="16">
        <v>640349.56999999995</v>
      </c>
      <c r="CJ17" s="11"/>
      <c r="CK17" s="14">
        <v>640349.56999999995</v>
      </c>
      <c r="CL17" s="8" t="str">
        <f>IF(ROUND(SUM(CK17),1)&gt;ROUND(SUM(Tableau_B!CK17),1),"Supply &gt; Use",IF(ROUND(SUM(CK17),1)&lt;ROUND(SUM(Tableau_B!CK17),1),"Supply &lt; Use",""))</f>
        <v/>
      </c>
    </row>
    <row r="18" spans="1:90" s="22" customFormat="1" ht="26.25" customHeight="1" x14ac:dyDescent="0.25">
      <c r="A18" s="293" t="s">
        <v>137</v>
      </c>
      <c r="B18" s="216" t="s">
        <v>102</v>
      </c>
      <c r="C18" s="23">
        <v>215633.41800000001</v>
      </c>
      <c r="D18" s="24">
        <v>0</v>
      </c>
      <c r="E18" s="25">
        <v>0</v>
      </c>
      <c r="F18" s="25">
        <v>0</v>
      </c>
      <c r="G18" s="25">
        <v>0</v>
      </c>
      <c r="H18" s="24">
        <v>0</v>
      </c>
      <c r="I18" s="24">
        <v>215633.41800000001</v>
      </c>
      <c r="J18" s="25">
        <v>0</v>
      </c>
      <c r="K18" s="25">
        <v>0</v>
      </c>
      <c r="L18" s="25">
        <v>0</v>
      </c>
      <c r="M18" s="25">
        <v>0</v>
      </c>
      <c r="N18" s="25">
        <v>0</v>
      </c>
      <c r="O18" s="25">
        <v>215633.41800000001</v>
      </c>
      <c r="P18" s="25">
        <v>0</v>
      </c>
      <c r="Q18" s="25">
        <v>0</v>
      </c>
      <c r="R18" s="25">
        <v>0</v>
      </c>
      <c r="S18" s="25">
        <v>0</v>
      </c>
      <c r="T18" s="25">
        <v>0</v>
      </c>
      <c r="U18" s="25">
        <v>0</v>
      </c>
      <c r="V18" s="25">
        <v>0</v>
      </c>
      <c r="W18" s="25">
        <v>0</v>
      </c>
      <c r="X18" s="25">
        <v>0</v>
      </c>
      <c r="Y18" s="25">
        <v>0</v>
      </c>
      <c r="Z18" s="25">
        <v>0</v>
      </c>
      <c r="AA18" s="25">
        <v>0</v>
      </c>
      <c r="AB18" s="25">
        <v>0</v>
      </c>
      <c r="AC18" s="24">
        <v>0</v>
      </c>
      <c r="AD18" s="24">
        <v>0</v>
      </c>
      <c r="AE18" s="25">
        <v>0</v>
      </c>
      <c r="AF18" s="25">
        <v>0</v>
      </c>
      <c r="AG18" s="24">
        <v>0</v>
      </c>
      <c r="AH18" s="24">
        <v>0</v>
      </c>
      <c r="AI18" s="25">
        <v>0</v>
      </c>
      <c r="AJ18" s="25">
        <v>0</v>
      </c>
      <c r="AK18" s="25">
        <v>0</v>
      </c>
      <c r="AL18" s="24">
        <v>0</v>
      </c>
      <c r="AM18" s="25">
        <v>0</v>
      </c>
      <c r="AN18" s="25">
        <v>0</v>
      </c>
      <c r="AO18" s="25">
        <v>0</v>
      </c>
      <c r="AP18" s="25">
        <v>0</v>
      </c>
      <c r="AQ18" s="25">
        <v>0</v>
      </c>
      <c r="AR18" s="24">
        <v>0</v>
      </c>
      <c r="AS18" s="24">
        <v>0</v>
      </c>
      <c r="AT18" s="25">
        <v>0</v>
      </c>
      <c r="AU18" s="25">
        <v>0</v>
      </c>
      <c r="AV18" s="25">
        <v>0</v>
      </c>
      <c r="AW18" s="25">
        <v>0</v>
      </c>
      <c r="AX18" s="24">
        <v>0</v>
      </c>
      <c r="AY18" s="25">
        <v>0</v>
      </c>
      <c r="AZ18" s="25">
        <v>0</v>
      </c>
      <c r="BA18" s="25">
        <v>0</v>
      </c>
      <c r="BB18" s="24">
        <v>0</v>
      </c>
      <c r="BC18" s="25">
        <v>0</v>
      </c>
      <c r="BD18" s="24">
        <v>0</v>
      </c>
      <c r="BE18" s="25">
        <v>0</v>
      </c>
      <c r="BF18" s="25">
        <v>0</v>
      </c>
      <c r="BG18" s="25">
        <v>0</v>
      </c>
      <c r="BH18" s="25">
        <v>0</v>
      </c>
      <c r="BI18" s="25">
        <v>0</v>
      </c>
      <c r="BJ18" s="24">
        <v>0</v>
      </c>
      <c r="BK18" s="25">
        <v>0</v>
      </c>
      <c r="BL18" s="25">
        <v>0</v>
      </c>
      <c r="BM18" s="25">
        <v>0</v>
      </c>
      <c r="BN18" s="25">
        <v>0</v>
      </c>
      <c r="BO18" s="24">
        <v>0</v>
      </c>
      <c r="BP18" s="24">
        <v>0</v>
      </c>
      <c r="BQ18" s="24">
        <v>0</v>
      </c>
      <c r="BR18" s="25">
        <v>0</v>
      </c>
      <c r="BS18" s="25">
        <v>0</v>
      </c>
      <c r="BT18" s="24">
        <v>0</v>
      </c>
      <c r="BU18" s="25">
        <v>0</v>
      </c>
      <c r="BV18" s="25">
        <v>0</v>
      </c>
      <c r="BW18" s="24">
        <v>0</v>
      </c>
      <c r="BX18" s="25">
        <v>0</v>
      </c>
      <c r="BY18" s="25">
        <v>0</v>
      </c>
      <c r="BZ18" s="25">
        <v>0</v>
      </c>
      <c r="CA18" s="24">
        <v>0</v>
      </c>
      <c r="CB18" s="24">
        <v>0</v>
      </c>
      <c r="CC18" s="10"/>
      <c r="CD18" s="12"/>
      <c r="CE18" s="12"/>
      <c r="CF18" s="12"/>
      <c r="CG18" s="11"/>
      <c r="CH18" s="11"/>
      <c r="CI18" s="16">
        <v>59967</v>
      </c>
      <c r="CJ18" s="11"/>
      <c r="CK18" s="14">
        <v>275600.41800000001</v>
      </c>
      <c r="CL18" s="8" t="str">
        <f>IF(ROUND(SUM(CK18),1)&gt;ROUND(SUM(Tableau_B!CK18),1),"Supply &gt; Use",IF(ROUND(SUM(CK18),1)&lt;ROUND(SUM(Tableau_B!CK18),1),"Supply &lt; Use",""))</f>
        <v/>
      </c>
    </row>
    <row r="19" spans="1:90" s="22" customFormat="1" ht="26.25" customHeight="1" x14ac:dyDescent="0.25">
      <c r="A19" s="293" t="s">
        <v>138</v>
      </c>
      <c r="B19" s="216" t="s">
        <v>103</v>
      </c>
      <c r="C19" s="23">
        <v>73900.823999999993</v>
      </c>
      <c r="D19" s="24">
        <v>0</v>
      </c>
      <c r="E19" s="25">
        <v>0</v>
      </c>
      <c r="F19" s="25">
        <v>0</v>
      </c>
      <c r="G19" s="25">
        <v>0</v>
      </c>
      <c r="H19" s="24">
        <v>0</v>
      </c>
      <c r="I19" s="24">
        <v>73900.823999999993</v>
      </c>
      <c r="J19" s="25">
        <v>0</v>
      </c>
      <c r="K19" s="25">
        <v>0</v>
      </c>
      <c r="L19" s="25">
        <v>0</v>
      </c>
      <c r="M19" s="25">
        <v>0</v>
      </c>
      <c r="N19" s="25">
        <v>0</v>
      </c>
      <c r="O19" s="25">
        <v>73900.823999999993</v>
      </c>
      <c r="P19" s="25">
        <v>0</v>
      </c>
      <c r="Q19" s="25">
        <v>0</v>
      </c>
      <c r="R19" s="25">
        <v>0</v>
      </c>
      <c r="S19" s="25">
        <v>0</v>
      </c>
      <c r="T19" s="25">
        <v>0</v>
      </c>
      <c r="U19" s="25">
        <v>0</v>
      </c>
      <c r="V19" s="25">
        <v>0</v>
      </c>
      <c r="W19" s="25">
        <v>0</v>
      </c>
      <c r="X19" s="25">
        <v>0</v>
      </c>
      <c r="Y19" s="25">
        <v>0</v>
      </c>
      <c r="Z19" s="25">
        <v>0</v>
      </c>
      <c r="AA19" s="25">
        <v>0</v>
      </c>
      <c r="AB19" s="25">
        <v>0</v>
      </c>
      <c r="AC19" s="24">
        <v>0</v>
      </c>
      <c r="AD19" s="24">
        <v>0</v>
      </c>
      <c r="AE19" s="25">
        <v>0</v>
      </c>
      <c r="AF19" s="25">
        <v>0</v>
      </c>
      <c r="AG19" s="24">
        <v>0</v>
      </c>
      <c r="AH19" s="24">
        <v>0</v>
      </c>
      <c r="AI19" s="25">
        <v>0</v>
      </c>
      <c r="AJ19" s="25">
        <v>0</v>
      </c>
      <c r="AK19" s="25">
        <v>0</v>
      </c>
      <c r="AL19" s="24">
        <v>0</v>
      </c>
      <c r="AM19" s="25">
        <v>0</v>
      </c>
      <c r="AN19" s="25">
        <v>0</v>
      </c>
      <c r="AO19" s="25">
        <v>0</v>
      </c>
      <c r="AP19" s="25">
        <v>0</v>
      </c>
      <c r="AQ19" s="25">
        <v>0</v>
      </c>
      <c r="AR19" s="24">
        <v>0</v>
      </c>
      <c r="AS19" s="24">
        <v>0</v>
      </c>
      <c r="AT19" s="25">
        <v>0</v>
      </c>
      <c r="AU19" s="25">
        <v>0</v>
      </c>
      <c r="AV19" s="25">
        <v>0</v>
      </c>
      <c r="AW19" s="25">
        <v>0</v>
      </c>
      <c r="AX19" s="24">
        <v>0</v>
      </c>
      <c r="AY19" s="25">
        <v>0</v>
      </c>
      <c r="AZ19" s="25">
        <v>0</v>
      </c>
      <c r="BA19" s="25">
        <v>0</v>
      </c>
      <c r="BB19" s="24">
        <v>0</v>
      </c>
      <c r="BC19" s="25">
        <v>0</v>
      </c>
      <c r="BD19" s="24">
        <v>0</v>
      </c>
      <c r="BE19" s="25">
        <v>0</v>
      </c>
      <c r="BF19" s="25">
        <v>0</v>
      </c>
      <c r="BG19" s="25">
        <v>0</v>
      </c>
      <c r="BH19" s="25">
        <v>0</v>
      </c>
      <c r="BI19" s="25">
        <v>0</v>
      </c>
      <c r="BJ19" s="24">
        <v>0</v>
      </c>
      <c r="BK19" s="25">
        <v>0</v>
      </c>
      <c r="BL19" s="25">
        <v>0</v>
      </c>
      <c r="BM19" s="25">
        <v>0</v>
      </c>
      <c r="BN19" s="25">
        <v>0</v>
      </c>
      <c r="BO19" s="24">
        <v>0</v>
      </c>
      <c r="BP19" s="24">
        <v>0</v>
      </c>
      <c r="BQ19" s="24">
        <v>0</v>
      </c>
      <c r="BR19" s="25">
        <v>0</v>
      </c>
      <c r="BS19" s="25">
        <v>0</v>
      </c>
      <c r="BT19" s="24">
        <v>0</v>
      </c>
      <c r="BU19" s="25">
        <v>0</v>
      </c>
      <c r="BV19" s="25">
        <v>0</v>
      </c>
      <c r="BW19" s="24">
        <v>0</v>
      </c>
      <c r="BX19" s="25">
        <v>0</v>
      </c>
      <c r="BY19" s="25">
        <v>0</v>
      </c>
      <c r="BZ19" s="25">
        <v>0</v>
      </c>
      <c r="CA19" s="24">
        <v>0</v>
      </c>
      <c r="CB19" s="24">
        <v>0</v>
      </c>
      <c r="CC19" s="10"/>
      <c r="CD19" s="12"/>
      <c r="CE19" s="12"/>
      <c r="CF19" s="12"/>
      <c r="CG19" s="11"/>
      <c r="CH19" s="11"/>
      <c r="CI19" s="16">
        <v>46279</v>
      </c>
      <c r="CJ19" s="11"/>
      <c r="CK19" s="14">
        <v>120179.82399999999</v>
      </c>
      <c r="CL19" s="8" t="str">
        <f>IF(ROUND(SUM(CK19),1)&gt;ROUND(SUM(Tableau_B!CK19),1),"Supply &gt; Use",IF(ROUND(SUM(CK19),1)&lt;ROUND(SUM(Tableau_B!CK19),1),"Supply &lt; Use",""))</f>
        <v/>
      </c>
    </row>
    <row r="20" spans="1:90" s="22" customFormat="1" ht="26.25" customHeight="1" x14ac:dyDescent="0.25">
      <c r="A20" s="293" t="s">
        <v>139</v>
      </c>
      <c r="B20" s="216" t="s">
        <v>104</v>
      </c>
      <c r="C20" s="23">
        <v>99528</v>
      </c>
      <c r="D20" s="24">
        <v>0</v>
      </c>
      <c r="E20" s="25">
        <v>0</v>
      </c>
      <c r="F20" s="25">
        <v>0</v>
      </c>
      <c r="G20" s="25">
        <v>0</v>
      </c>
      <c r="H20" s="24">
        <v>0</v>
      </c>
      <c r="I20" s="24">
        <v>99528</v>
      </c>
      <c r="J20" s="25">
        <v>0</v>
      </c>
      <c r="K20" s="25">
        <v>0</v>
      </c>
      <c r="L20" s="25">
        <v>0</v>
      </c>
      <c r="M20" s="25">
        <v>0</v>
      </c>
      <c r="N20" s="25">
        <v>0</v>
      </c>
      <c r="O20" s="25">
        <v>99528</v>
      </c>
      <c r="P20" s="25">
        <v>0</v>
      </c>
      <c r="Q20" s="25">
        <v>0</v>
      </c>
      <c r="R20" s="25">
        <v>0</v>
      </c>
      <c r="S20" s="25">
        <v>0</v>
      </c>
      <c r="T20" s="25">
        <v>0</v>
      </c>
      <c r="U20" s="25">
        <v>0</v>
      </c>
      <c r="V20" s="25">
        <v>0</v>
      </c>
      <c r="W20" s="25">
        <v>0</v>
      </c>
      <c r="X20" s="25">
        <v>0</v>
      </c>
      <c r="Y20" s="25">
        <v>0</v>
      </c>
      <c r="Z20" s="25">
        <v>0</v>
      </c>
      <c r="AA20" s="25">
        <v>0</v>
      </c>
      <c r="AB20" s="25">
        <v>0</v>
      </c>
      <c r="AC20" s="24">
        <v>0</v>
      </c>
      <c r="AD20" s="24">
        <v>0</v>
      </c>
      <c r="AE20" s="25">
        <v>0</v>
      </c>
      <c r="AF20" s="25">
        <v>0</v>
      </c>
      <c r="AG20" s="24">
        <v>0</v>
      </c>
      <c r="AH20" s="24">
        <v>0</v>
      </c>
      <c r="AI20" s="25">
        <v>0</v>
      </c>
      <c r="AJ20" s="25">
        <v>0</v>
      </c>
      <c r="AK20" s="25">
        <v>0</v>
      </c>
      <c r="AL20" s="24">
        <v>0</v>
      </c>
      <c r="AM20" s="25">
        <v>0</v>
      </c>
      <c r="AN20" s="25">
        <v>0</v>
      </c>
      <c r="AO20" s="25">
        <v>0</v>
      </c>
      <c r="AP20" s="25">
        <v>0</v>
      </c>
      <c r="AQ20" s="25">
        <v>0</v>
      </c>
      <c r="AR20" s="24">
        <v>0</v>
      </c>
      <c r="AS20" s="24">
        <v>0</v>
      </c>
      <c r="AT20" s="25">
        <v>0</v>
      </c>
      <c r="AU20" s="25">
        <v>0</v>
      </c>
      <c r="AV20" s="25">
        <v>0</v>
      </c>
      <c r="AW20" s="25">
        <v>0</v>
      </c>
      <c r="AX20" s="24">
        <v>0</v>
      </c>
      <c r="AY20" s="25">
        <v>0</v>
      </c>
      <c r="AZ20" s="25">
        <v>0</v>
      </c>
      <c r="BA20" s="25">
        <v>0</v>
      </c>
      <c r="BB20" s="24">
        <v>0</v>
      </c>
      <c r="BC20" s="25">
        <v>0</v>
      </c>
      <c r="BD20" s="24">
        <v>0</v>
      </c>
      <c r="BE20" s="25">
        <v>0</v>
      </c>
      <c r="BF20" s="25">
        <v>0</v>
      </c>
      <c r="BG20" s="25">
        <v>0</v>
      </c>
      <c r="BH20" s="25">
        <v>0</v>
      </c>
      <c r="BI20" s="25">
        <v>0</v>
      </c>
      <c r="BJ20" s="24">
        <v>0</v>
      </c>
      <c r="BK20" s="25">
        <v>0</v>
      </c>
      <c r="BL20" s="25">
        <v>0</v>
      </c>
      <c r="BM20" s="25">
        <v>0</v>
      </c>
      <c r="BN20" s="25">
        <v>0</v>
      </c>
      <c r="BO20" s="24">
        <v>0</v>
      </c>
      <c r="BP20" s="24">
        <v>0</v>
      </c>
      <c r="BQ20" s="24">
        <v>0</v>
      </c>
      <c r="BR20" s="25">
        <v>0</v>
      </c>
      <c r="BS20" s="25">
        <v>0</v>
      </c>
      <c r="BT20" s="24">
        <v>0</v>
      </c>
      <c r="BU20" s="25">
        <v>0</v>
      </c>
      <c r="BV20" s="25">
        <v>0</v>
      </c>
      <c r="BW20" s="24">
        <v>0</v>
      </c>
      <c r="BX20" s="25">
        <v>0</v>
      </c>
      <c r="BY20" s="25">
        <v>0</v>
      </c>
      <c r="BZ20" s="25">
        <v>0</v>
      </c>
      <c r="CA20" s="24">
        <v>0</v>
      </c>
      <c r="CB20" s="24">
        <v>0</v>
      </c>
      <c r="CC20" s="10"/>
      <c r="CD20" s="12"/>
      <c r="CE20" s="12"/>
      <c r="CF20" s="12"/>
      <c r="CG20" s="11"/>
      <c r="CH20" s="11"/>
      <c r="CI20" s="16">
        <v>168168</v>
      </c>
      <c r="CJ20" s="11"/>
      <c r="CK20" s="14">
        <v>267696</v>
      </c>
      <c r="CL20" s="8" t="str">
        <f>IF(ROUND(SUM(CK20),1)&gt;ROUND(SUM(Tableau_B!CK20),1),"Supply &gt; Use",IF(ROUND(SUM(CK20),1)&lt;ROUND(SUM(Tableau_B!CK20),1),"Supply &lt; Use",""))</f>
        <v/>
      </c>
    </row>
    <row r="21" spans="1:90" s="22" customFormat="1" ht="26.25" customHeight="1" x14ac:dyDescent="0.25">
      <c r="A21" s="293" t="s">
        <v>140</v>
      </c>
      <c r="B21" s="216" t="s">
        <v>105</v>
      </c>
      <c r="C21" s="23">
        <v>249602.72791681022</v>
      </c>
      <c r="D21" s="24">
        <v>0</v>
      </c>
      <c r="E21" s="25">
        <v>0</v>
      </c>
      <c r="F21" s="25">
        <v>0</v>
      </c>
      <c r="G21" s="25">
        <v>0</v>
      </c>
      <c r="H21" s="24">
        <v>0</v>
      </c>
      <c r="I21" s="24">
        <v>249602.72791681022</v>
      </c>
      <c r="J21" s="25">
        <v>0</v>
      </c>
      <c r="K21" s="25">
        <v>0</v>
      </c>
      <c r="L21" s="25">
        <v>0</v>
      </c>
      <c r="M21" s="25">
        <v>0</v>
      </c>
      <c r="N21" s="25">
        <v>0</v>
      </c>
      <c r="O21" s="25">
        <v>249602.72791681022</v>
      </c>
      <c r="P21" s="25">
        <v>0</v>
      </c>
      <c r="Q21" s="25">
        <v>0</v>
      </c>
      <c r="R21" s="25">
        <v>0</v>
      </c>
      <c r="S21" s="25">
        <v>0</v>
      </c>
      <c r="T21" s="25">
        <v>0</v>
      </c>
      <c r="U21" s="25">
        <v>0</v>
      </c>
      <c r="V21" s="25">
        <v>0</v>
      </c>
      <c r="W21" s="25">
        <v>0</v>
      </c>
      <c r="X21" s="25">
        <v>0</v>
      </c>
      <c r="Y21" s="25">
        <v>0</v>
      </c>
      <c r="Z21" s="25">
        <v>0</v>
      </c>
      <c r="AA21" s="25">
        <v>0</v>
      </c>
      <c r="AB21" s="25">
        <v>0</v>
      </c>
      <c r="AC21" s="24">
        <v>0</v>
      </c>
      <c r="AD21" s="24">
        <v>0</v>
      </c>
      <c r="AE21" s="25">
        <v>0</v>
      </c>
      <c r="AF21" s="25">
        <v>0</v>
      </c>
      <c r="AG21" s="24">
        <v>0</v>
      </c>
      <c r="AH21" s="24">
        <v>0</v>
      </c>
      <c r="AI21" s="25">
        <v>0</v>
      </c>
      <c r="AJ21" s="25">
        <v>0</v>
      </c>
      <c r="AK21" s="25">
        <v>0</v>
      </c>
      <c r="AL21" s="24">
        <v>0</v>
      </c>
      <c r="AM21" s="25">
        <v>0</v>
      </c>
      <c r="AN21" s="25">
        <v>0</v>
      </c>
      <c r="AO21" s="25">
        <v>0</v>
      </c>
      <c r="AP21" s="25">
        <v>0</v>
      </c>
      <c r="AQ21" s="25">
        <v>0</v>
      </c>
      <c r="AR21" s="24">
        <v>0</v>
      </c>
      <c r="AS21" s="24">
        <v>0</v>
      </c>
      <c r="AT21" s="25">
        <v>0</v>
      </c>
      <c r="AU21" s="25">
        <v>0</v>
      </c>
      <c r="AV21" s="25">
        <v>0</v>
      </c>
      <c r="AW21" s="25">
        <v>0</v>
      </c>
      <c r="AX21" s="24">
        <v>0</v>
      </c>
      <c r="AY21" s="25">
        <v>0</v>
      </c>
      <c r="AZ21" s="25">
        <v>0</v>
      </c>
      <c r="BA21" s="25">
        <v>0</v>
      </c>
      <c r="BB21" s="24">
        <v>0</v>
      </c>
      <c r="BC21" s="25">
        <v>0</v>
      </c>
      <c r="BD21" s="24">
        <v>0</v>
      </c>
      <c r="BE21" s="25">
        <v>0</v>
      </c>
      <c r="BF21" s="25">
        <v>0</v>
      </c>
      <c r="BG21" s="25">
        <v>0</v>
      </c>
      <c r="BH21" s="25">
        <v>0</v>
      </c>
      <c r="BI21" s="25">
        <v>0</v>
      </c>
      <c r="BJ21" s="24">
        <v>0</v>
      </c>
      <c r="BK21" s="25">
        <v>0</v>
      </c>
      <c r="BL21" s="25">
        <v>0</v>
      </c>
      <c r="BM21" s="25">
        <v>0</v>
      </c>
      <c r="BN21" s="25">
        <v>0</v>
      </c>
      <c r="BO21" s="24">
        <v>0</v>
      </c>
      <c r="BP21" s="24">
        <v>0</v>
      </c>
      <c r="BQ21" s="24">
        <v>0</v>
      </c>
      <c r="BR21" s="25">
        <v>0</v>
      </c>
      <c r="BS21" s="25">
        <v>0</v>
      </c>
      <c r="BT21" s="24">
        <v>0</v>
      </c>
      <c r="BU21" s="25">
        <v>0</v>
      </c>
      <c r="BV21" s="25">
        <v>0</v>
      </c>
      <c r="BW21" s="24">
        <v>0</v>
      </c>
      <c r="BX21" s="25">
        <v>0</v>
      </c>
      <c r="BY21" s="25">
        <v>0</v>
      </c>
      <c r="BZ21" s="25">
        <v>0</v>
      </c>
      <c r="CA21" s="24">
        <v>0</v>
      </c>
      <c r="CB21" s="24">
        <v>0</v>
      </c>
      <c r="CC21" s="10"/>
      <c r="CD21" s="12"/>
      <c r="CE21" s="12"/>
      <c r="CF21" s="12"/>
      <c r="CG21" s="11"/>
      <c r="CH21" s="11"/>
      <c r="CI21" s="16">
        <v>311435.00992799998</v>
      </c>
      <c r="CJ21" s="11"/>
      <c r="CK21" s="14">
        <v>561037.73784481024</v>
      </c>
      <c r="CL21" s="8" t="str">
        <f>IF(ROUND(SUM(CK21),1)&gt;ROUND(SUM(Tableau_B!CK21),1),"Supply &gt; Use",IF(ROUND(SUM(CK21),1)&lt;ROUND(SUM(Tableau_B!CK21),1),"Supply &lt; Use",""))</f>
        <v/>
      </c>
    </row>
    <row r="22" spans="1:90" s="22" customFormat="1" ht="26.25" customHeight="1" x14ac:dyDescent="0.25">
      <c r="A22" s="293" t="s">
        <v>141</v>
      </c>
      <c r="B22" s="216" t="s">
        <v>106</v>
      </c>
      <c r="C22" s="23">
        <v>323561.80008318985</v>
      </c>
      <c r="D22" s="24">
        <v>0</v>
      </c>
      <c r="E22" s="25">
        <v>0</v>
      </c>
      <c r="F22" s="25">
        <v>0</v>
      </c>
      <c r="G22" s="25">
        <v>0</v>
      </c>
      <c r="H22" s="24">
        <v>0</v>
      </c>
      <c r="I22" s="24">
        <v>323561.80008318985</v>
      </c>
      <c r="J22" s="25">
        <v>0</v>
      </c>
      <c r="K22" s="25">
        <v>0</v>
      </c>
      <c r="L22" s="25">
        <v>0</v>
      </c>
      <c r="M22" s="25">
        <v>0</v>
      </c>
      <c r="N22" s="25">
        <v>0</v>
      </c>
      <c r="O22" s="25">
        <v>323561.80008318985</v>
      </c>
      <c r="P22" s="25">
        <v>0</v>
      </c>
      <c r="Q22" s="25">
        <v>0</v>
      </c>
      <c r="R22" s="25">
        <v>0</v>
      </c>
      <c r="S22" s="25">
        <v>0</v>
      </c>
      <c r="T22" s="25">
        <v>0</v>
      </c>
      <c r="U22" s="25">
        <v>0</v>
      </c>
      <c r="V22" s="25">
        <v>0</v>
      </c>
      <c r="W22" s="25">
        <v>0</v>
      </c>
      <c r="X22" s="25">
        <v>0</v>
      </c>
      <c r="Y22" s="25">
        <v>0</v>
      </c>
      <c r="Z22" s="25">
        <v>0</v>
      </c>
      <c r="AA22" s="25">
        <v>0</v>
      </c>
      <c r="AB22" s="25">
        <v>0</v>
      </c>
      <c r="AC22" s="24">
        <v>0</v>
      </c>
      <c r="AD22" s="24">
        <v>0</v>
      </c>
      <c r="AE22" s="25">
        <v>0</v>
      </c>
      <c r="AF22" s="25">
        <v>0</v>
      </c>
      <c r="AG22" s="24">
        <v>0</v>
      </c>
      <c r="AH22" s="24">
        <v>0</v>
      </c>
      <c r="AI22" s="25">
        <v>0</v>
      </c>
      <c r="AJ22" s="25">
        <v>0</v>
      </c>
      <c r="AK22" s="25">
        <v>0</v>
      </c>
      <c r="AL22" s="24">
        <v>0</v>
      </c>
      <c r="AM22" s="25">
        <v>0</v>
      </c>
      <c r="AN22" s="25">
        <v>0</v>
      </c>
      <c r="AO22" s="25">
        <v>0</v>
      </c>
      <c r="AP22" s="25">
        <v>0</v>
      </c>
      <c r="AQ22" s="25">
        <v>0</v>
      </c>
      <c r="AR22" s="24">
        <v>0</v>
      </c>
      <c r="AS22" s="24">
        <v>0</v>
      </c>
      <c r="AT22" s="25">
        <v>0</v>
      </c>
      <c r="AU22" s="25">
        <v>0</v>
      </c>
      <c r="AV22" s="25">
        <v>0</v>
      </c>
      <c r="AW22" s="25">
        <v>0</v>
      </c>
      <c r="AX22" s="24">
        <v>0</v>
      </c>
      <c r="AY22" s="25">
        <v>0</v>
      </c>
      <c r="AZ22" s="25">
        <v>0</v>
      </c>
      <c r="BA22" s="25">
        <v>0</v>
      </c>
      <c r="BB22" s="24">
        <v>0</v>
      </c>
      <c r="BC22" s="25">
        <v>0</v>
      </c>
      <c r="BD22" s="24">
        <v>0</v>
      </c>
      <c r="BE22" s="25">
        <v>0</v>
      </c>
      <c r="BF22" s="25">
        <v>0</v>
      </c>
      <c r="BG22" s="25">
        <v>0</v>
      </c>
      <c r="BH22" s="25">
        <v>0</v>
      </c>
      <c r="BI22" s="25">
        <v>0</v>
      </c>
      <c r="BJ22" s="24">
        <v>0</v>
      </c>
      <c r="BK22" s="25">
        <v>0</v>
      </c>
      <c r="BL22" s="25">
        <v>0</v>
      </c>
      <c r="BM22" s="25">
        <v>0</v>
      </c>
      <c r="BN22" s="25">
        <v>0</v>
      </c>
      <c r="BO22" s="24">
        <v>0</v>
      </c>
      <c r="BP22" s="24">
        <v>0</v>
      </c>
      <c r="BQ22" s="24">
        <v>0</v>
      </c>
      <c r="BR22" s="25">
        <v>0</v>
      </c>
      <c r="BS22" s="25">
        <v>0</v>
      </c>
      <c r="BT22" s="24">
        <v>0</v>
      </c>
      <c r="BU22" s="25">
        <v>0</v>
      </c>
      <c r="BV22" s="25">
        <v>0</v>
      </c>
      <c r="BW22" s="24">
        <v>0</v>
      </c>
      <c r="BX22" s="25">
        <v>0</v>
      </c>
      <c r="BY22" s="25">
        <v>0</v>
      </c>
      <c r="BZ22" s="25">
        <v>0</v>
      </c>
      <c r="CA22" s="24">
        <v>0</v>
      </c>
      <c r="CB22" s="24">
        <v>0</v>
      </c>
      <c r="CC22" s="10"/>
      <c r="CD22" s="12"/>
      <c r="CE22" s="12"/>
      <c r="CF22" s="12"/>
      <c r="CG22" s="11"/>
      <c r="CH22" s="11"/>
      <c r="CI22" s="16">
        <v>178330.8</v>
      </c>
      <c r="CJ22" s="11"/>
      <c r="CK22" s="14">
        <v>501892.60008318984</v>
      </c>
      <c r="CL22" s="8" t="str">
        <f>IF(ROUND(SUM(CK22),1)&gt;ROUND(SUM(Tableau_B!CK22),1),"Supply &gt; Use",IF(ROUND(SUM(CK22),1)&lt;ROUND(SUM(Tableau_B!CK22),1),"Supply &lt; Use",""))</f>
        <v/>
      </c>
    </row>
    <row r="23" spans="1:90" s="22" customFormat="1" ht="26.25" customHeight="1" x14ac:dyDescent="0.25">
      <c r="A23" s="293" t="s">
        <v>142</v>
      </c>
      <c r="B23" s="216" t="s">
        <v>107</v>
      </c>
      <c r="C23" s="23">
        <v>215444.82400000002</v>
      </c>
      <c r="D23" s="24">
        <v>0</v>
      </c>
      <c r="E23" s="25">
        <v>0</v>
      </c>
      <c r="F23" s="25">
        <v>0</v>
      </c>
      <c r="G23" s="25">
        <v>0</v>
      </c>
      <c r="H23" s="24">
        <v>0</v>
      </c>
      <c r="I23" s="24">
        <v>215444.82400000002</v>
      </c>
      <c r="J23" s="25">
        <v>0</v>
      </c>
      <c r="K23" s="25">
        <v>0</v>
      </c>
      <c r="L23" s="25">
        <v>0</v>
      </c>
      <c r="M23" s="25">
        <v>0</v>
      </c>
      <c r="N23" s="25">
        <v>0</v>
      </c>
      <c r="O23" s="25">
        <v>215444.82400000002</v>
      </c>
      <c r="P23" s="25">
        <v>0</v>
      </c>
      <c r="Q23" s="25">
        <v>0</v>
      </c>
      <c r="R23" s="25">
        <v>0</v>
      </c>
      <c r="S23" s="25">
        <v>0</v>
      </c>
      <c r="T23" s="25">
        <v>0</v>
      </c>
      <c r="U23" s="25">
        <v>0</v>
      </c>
      <c r="V23" s="25">
        <v>0</v>
      </c>
      <c r="W23" s="25">
        <v>0</v>
      </c>
      <c r="X23" s="25">
        <v>0</v>
      </c>
      <c r="Y23" s="25">
        <v>0</v>
      </c>
      <c r="Z23" s="25">
        <v>0</v>
      </c>
      <c r="AA23" s="25">
        <v>0</v>
      </c>
      <c r="AB23" s="25">
        <v>0</v>
      </c>
      <c r="AC23" s="24">
        <v>0</v>
      </c>
      <c r="AD23" s="24">
        <v>0</v>
      </c>
      <c r="AE23" s="25">
        <v>0</v>
      </c>
      <c r="AF23" s="25">
        <v>0</v>
      </c>
      <c r="AG23" s="24">
        <v>0</v>
      </c>
      <c r="AH23" s="24">
        <v>0</v>
      </c>
      <c r="AI23" s="25">
        <v>0</v>
      </c>
      <c r="AJ23" s="25">
        <v>0</v>
      </c>
      <c r="AK23" s="25">
        <v>0</v>
      </c>
      <c r="AL23" s="24">
        <v>0</v>
      </c>
      <c r="AM23" s="25">
        <v>0</v>
      </c>
      <c r="AN23" s="25">
        <v>0</v>
      </c>
      <c r="AO23" s="25">
        <v>0</v>
      </c>
      <c r="AP23" s="25">
        <v>0</v>
      </c>
      <c r="AQ23" s="25">
        <v>0</v>
      </c>
      <c r="AR23" s="24">
        <v>0</v>
      </c>
      <c r="AS23" s="24">
        <v>0</v>
      </c>
      <c r="AT23" s="25">
        <v>0</v>
      </c>
      <c r="AU23" s="25">
        <v>0</v>
      </c>
      <c r="AV23" s="25">
        <v>0</v>
      </c>
      <c r="AW23" s="25">
        <v>0</v>
      </c>
      <c r="AX23" s="24">
        <v>0</v>
      </c>
      <c r="AY23" s="25">
        <v>0</v>
      </c>
      <c r="AZ23" s="25">
        <v>0</v>
      </c>
      <c r="BA23" s="25">
        <v>0</v>
      </c>
      <c r="BB23" s="24">
        <v>0</v>
      </c>
      <c r="BC23" s="25">
        <v>0</v>
      </c>
      <c r="BD23" s="24">
        <v>0</v>
      </c>
      <c r="BE23" s="25">
        <v>0</v>
      </c>
      <c r="BF23" s="25">
        <v>0</v>
      </c>
      <c r="BG23" s="25">
        <v>0</v>
      </c>
      <c r="BH23" s="25">
        <v>0</v>
      </c>
      <c r="BI23" s="25">
        <v>0</v>
      </c>
      <c r="BJ23" s="24">
        <v>0</v>
      </c>
      <c r="BK23" s="25">
        <v>0</v>
      </c>
      <c r="BL23" s="25">
        <v>0</v>
      </c>
      <c r="BM23" s="25">
        <v>0</v>
      </c>
      <c r="BN23" s="25">
        <v>0</v>
      </c>
      <c r="BO23" s="24">
        <v>0</v>
      </c>
      <c r="BP23" s="24">
        <v>0</v>
      </c>
      <c r="BQ23" s="24">
        <v>0</v>
      </c>
      <c r="BR23" s="25">
        <v>0</v>
      </c>
      <c r="BS23" s="25">
        <v>0</v>
      </c>
      <c r="BT23" s="24">
        <v>0</v>
      </c>
      <c r="BU23" s="25">
        <v>0</v>
      </c>
      <c r="BV23" s="25">
        <v>0</v>
      </c>
      <c r="BW23" s="24">
        <v>0</v>
      </c>
      <c r="BX23" s="25">
        <v>0</v>
      </c>
      <c r="BY23" s="25">
        <v>0</v>
      </c>
      <c r="BZ23" s="25">
        <v>0</v>
      </c>
      <c r="CA23" s="24">
        <v>0</v>
      </c>
      <c r="CB23" s="24">
        <v>0</v>
      </c>
      <c r="CC23" s="10"/>
      <c r="CD23" s="12"/>
      <c r="CE23" s="12"/>
      <c r="CF23" s="12"/>
      <c r="CG23" s="11"/>
      <c r="CH23" s="11"/>
      <c r="CI23" s="16">
        <v>155680</v>
      </c>
      <c r="CJ23" s="11"/>
      <c r="CK23" s="14">
        <v>371124.82400000002</v>
      </c>
      <c r="CL23" s="8" t="str">
        <f>IF(ROUND(SUM(CK23),1)&gt;ROUND(SUM(Tableau_B!CK23),1),"Supply &gt; Use",IF(ROUND(SUM(CK23),1)&lt;ROUND(SUM(Tableau_B!CK23),1),"Supply &lt; Use",""))</f>
        <v/>
      </c>
    </row>
    <row r="24" spans="1:90" s="22" customFormat="1" ht="26.25" customHeight="1" x14ac:dyDescent="0.25">
      <c r="A24" s="293" t="s">
        <v>143</v>
      </c>
      <c r="B24" s="216" t="s">
        <v>108</v>
      </c>
      <c r="C24" s="23">
        <v>68748.58204621225</v>
      </c>
      <c r="D24" s="24">
        <v>0</v>
      </c>
      <c r="E24" s="25">
        <v>0</v>
      </c>
      <c r="F24" s="25">
        <v>0</v>
      </c>
      <c r="G24" s="25">
        <v>0</v>
      </c>
      <c r="H24" s="24">
        <v>0</v>
      </c>
      <c r="I24" s="24">
        <v>68748.58204621225</v>
      </c>
      <c r="J24" s="25">
        <v>0</v>
      </c>
      <c r="K24" s="25">
        <v>0</v>
      </c>
      <c r="L24" s="25">
        <v>0</v>
      </c>
      <c r="M24" s="25">
        <v>0</v>
      </c>
      <c r="N24" s="25">
        <v>0</v>
      </c>
      <c r="O24" s="25">
        <v>68748.58204621225</v>
      </c>
      <c r="P24" s="25">
        <v>0</v>
      </c>
      <c r="Q24" s="25">
        <v>0</v>
      </c>
      <c r="R24" s="25">
        <v>0</v>
      </c>
      <c r="S24" s="25">
        <v>0</v>
      </c>
      <c r="T24" s="25">
        <v>0</v>
      </c>
      <c r="U24" s="25">
        <v>0</v>
      </c>
      <c r="V24" s="25">
        <v>0</v>
      </c>
      <c r="W24" s="25">
        <v>0</v>
      </c>
      <c r="X24" s="25">
        <v>0</v>
      </c>
      <c r="Y24" s="25">
        <v>0</v>
      </c>
      <c r="Z24" s="25">
        <v>0</v>
      </c>
      <c r="AA24" s="25">
        <v>0</v>
      </c>
      <c r="AB24" s="25">
        <v>0</v>
      </c>
      <c r="AC24" s="24">
        <v>0</v>
      </c>
      <c r="AD24" s="24">
        <v>0</v>
      </c>
      <c r="AE24" s="25">
        <v>0</v>
      </c>
      <c r="AF24" s="25">
        <v>0</v>
      </c>
      <c r="AG24" s="24">
        <v>0</v>
      </c>
      <c r="AH24" s="24">
        <v>0</v>
      </c>
      <c r="AI24" s="25">
        <v>0</v>
      </c>
      <c r="AJ24" s="25">
        <v>0</v>
      </c>
      <c r="AK24" s="25">
        <v>0</v>
      </c>
      <c r="AL24" s="24">
        <v>0</v>
      </c>
      <c r="AM24" s="25">
        <v>0</v>
      </c>
      <c r="AN24" s="25">
        <v>0</v>
      </c>
      <c r="AO24" s="25">
        <v>0</v>
      </c>
      <c r="AP24" s="25">
        <v>0</v>
      </c>
      <c r="AQ24" s="25">
        <v>0</v>
      </c>
      <c r="AR24" s="24">
        <v>0</v>
      </c>
      <c r="AS24" s="24">
        <v>0</v>
      </c>
      <c r="AT24" s="25">
        <v>0</v>
      </c>
      <c r="AU24" s="25">
        <v>0</v>
      </c>
      <c r="AV24" s="25">
        <v>0</v>
      </c>
      <c r="AW24" s="25">
        <v>0</v>
      </c>
      <c r="AX24" s="24">
        <v>0</v>
      </c>
      <c r="AY24" s="25">
        <v>0</v>
      </c>
      <c r="AZ24" s="25">
        <v>0</v>
      </c>
      <c r="BA24" s="25">
        <v>0</v>
      </c>
      <c r="BB24" s="24">
        <v>0</v>
      </c>
      <c r="BC24" s="25">
        <v>0</v>
      </c>
      <c r="BD24" s="24">
        <v>0</v>
      </c>
      <c r="BE24" s="25">
        <v>0</v>
      </c>
      <c r="BF24" s="25">
        <v>0</v>
      </c>
      <c r="BG24" s="25">
        <v>0</v>
      </c>
      <c r="BH24" s="25">
        <v>0</v>
      </c>
      <c r="BI24" s="25">
        <v>0</v>
      </c>
      <c r="BJ24" s="24">
        <v>0</v>
      </c>
      <c r="BK24" s="25">
        <v>0</v>
      </c>
      <c r="BL24" s="25">
        <v>0</v>
      </c>
      <c r="BM24" s="25">
        <v>0</v>
      </c>
      <c r="BN24" s="25">
        <v>0</v>
      </c>
      <c r="BO24" s="24">
        <v>0</v>
      </c>
      <c r="BP24" s="24">
        <v>0</v>
      </c>
      <c r="BQ24" s="24">
        <v>0</v>
      </c>
      <c r="BR24" s="25">
        <v>0</v>
      </c>
      <c r="BS24" s="25">
        <v>0</v>
      </c>
      <c r="BT24" s="24">
        <v>0</v>
      </c>
      <c r="BU24" s="25">
        <v>0</v>
      </c>
      <c r="BV24" s="25">
        <v>0</v>
      </c>
      <c r="BW24" s="24">
        <v>0</v>
      </c>
      <c r="BX24" s="25">
        <v>0</v>
      </c>
      <c r="BY24" s="25">
        <v>0</v>
      </c>
      <c r="BZ24" s="25">
        <v>0</v>
      </c>
      <c r="CA24" s="24">
        <v>0</v>
      </c>
      <c r="CB24" s="24">
        <v>0</v>
      </c>
      <c r="CC24" s="10"/>
      <c r="CD24" s="12"/>
      <c r="CE24" s="12"/>
      <c r="CF24" s="12"/>
      <c r="CG24" s="11"/>
      <c r="CH24" s="11"/>
      <c r="CI24" s="16">
        <v>87059</v>
      </c>
      <c r="CJ24" s="11"/>
      <c r="CK24" s="14">
        <v>155807.58204621225</v>
      </c>
      <c r="CL24" s="8" t="str">
        <f>IF(ROUND(SUM(CK24),1)&gt;ROUND(SUM(Tableau_B!CK24),1),"Supply &gt; Use",IF(ROUND(SUM(CK24),1)&lt;ROUND(SUM(Tableau_B!CK24),1),"Supply &lt; Use",""))</f>
        <v/>
      </c>
    </row>
    <row r="25" spans="1:90" s="22" customFormat="1" ht="26.25" customHeight="1" x14ac:dyDescent="0.25">
      <c r="A25" s="293" t="s">
        <v>144</v>
      </c>
      <c r="B25" s="216" t="s">
        <v>109</v>
      </c>
      <c r="C25" s="23">
        <v>238809.1</v>
      </c>
      <c r="D25" s="24">
        <v>0</v>
      </c>
      <c r="E25" s="25">
        <v>0</v>
      </c>
      <c r="F25" s="25">
        <v>0</v>
      </c>
      <c r="G25" s="25">
        <v>0</v>
      </c>
      <c r="H25" s="24">
        <v>0</v>
      </c>
      <c r="I25" s="24">
        <v>238809.1</v>
      </c>
      <c r="J25" s="25">
        <v>0</v>
      </c>
      <c r="K25" s="25">
        <v>0</v>
      </c>
      <c r="L25" s="25">
        <v>0</v>
      </c>
      <c r="M25" s="25">
        <v>0</v>
      </c>
      <c r="N25" s="25">
        <v>0</v>
      </c>
      <c r="O25" s="25">
        <v>238809.1</v>
      </c>
      <c r="P25" s="25">
        <v>0</v>
      </c>
      <c r="Q25" s="25">
        <v>0</v>
      </c>
      <c r="R25" s="25">
        <v>0</v>
      </c>
      <c r="S25" s="25">
        <v>0</v>
      </c>
      <c r="T25" s="25">
        <v>0</v>
      </c>
      <c r="U25" s="25">
        <v>0</v>
      </c>
      <c r="V25" s="25">
        <v>0</v>
      </c>
      <c r="W25" s="25">
        <v>0</v>
      </c>
      <c r="X25" s="25">
        <v>0</v>
      </c>
      <c r="Y25" s="25">
        <v>0</v>
      </c>
      <c r="Z25" s="25">
        <v>0</v>
      </c>
      <c r="AA25" s="25">
        <v>0</v>
      </c>
      <c r="AB25" s="25">
        <v>0</v>
      </c>
      <c r="AC25" s="24">
        <v>0</v>
      </c>
      <c r="AD25" s="24">
        <v>0</v>
      </c>
      <c r="AE25" s="25">
        <v>0</v>
      </c>
      <c r="AF25" s="25">
        <v>0</v>
      </c>
      <c r="AG25" s="24">
        <v>0</v>
      </c>
      <c r="AH25" s="24">
        <v>0</v>
      </c>
      <c r="AI25" s="25">
        <v>0</v>
      </c>
      <c r="AJ25" s="25">
        <v>0</v>
      </c>
      <c r="AK25" s="25">
        <v>0</v>
      </c>
      <c r="AL25" s="24">
        <v>0</v>
      </c>
      <c r="AM25" s="25">
        <v>0</v>
      </c>
      <c r="AN25" s="25">
        <v>0</v>
      </c>
      <c r="AO25" s="25">
        <v>0</v>
      </c>
      <c r="AP25" s="25">
        <v>0</v>
      </c>
      <c r="AQ25" s="25">
        <v>0</v>
      </c>
      <c r="AR25" s="24">
        <v>0</v>
      </c>
      <c r="AS25" s="24">
        <v>0</v>
      </c>
      <c r="AT25" s="25">
        <v>0</v>
      </c>
      <c r="AU25" s="25">
        <v>0</v>
      </c>
      <c r="AV25" s="25">
        <v>0</v>
      </c>
      <c r="AW25" s="25">
        <v>0</v>
      </c>
      <c r="AX25" s="24">
        <v>0</v>
      </c>
      <c r="AY25" s="25">
        <v>0</v>
      </c>
      <c r="AZ25" s="25">
        <v>0</v>
      </c>
      <c r="BA25" s="25">
        <v>0</v>
      </c>
      <c r="BB25" s="24">
        <v>0</v>
      </c>
      <c r="BC25" s="25">
        <v>0</v>
      </c>
      <c r="BD25" s="24">
        <v>0</v>
      </c>
      <c r="BE25" s="25">
        <v>0</v>
      </c>
      <c r="BF25" s="25">
        <v>0</v>
      </c>
      <c r="BG25" s="25">
        <v>0</v>
      </c>
      <c r="BH25" s="25">
        <v>0</v>
      </c>
      <c r="BI25" s="25">
        <v>0</v>
      </c>
      <c r="BJ25" s="24">
        <v>0</v>
      </c>
      <c r="BK25" s="25">
        <v>0</v>
      </c>
      <c r="BL25" s="25">
        <v>0</v>
      </c>
      <c r="BM25" s="25">
        <v>0</v>
      </c>
      <c r="BN25" s="25">
        <v>0</v>
      </c>
      <c r="BO25" s="24">
        <v>0</v>
      </c>
      <c r="BP25" s="24">
        <v>0</v>
      </c>
      <c r="BQ25" s="24">
        <v>0</v>
      </c>
      <c r="BR25" s="25">
        <v>0</v>
      </c>
      <c r="BS25" s="25">
        <v>0</v>
      </c>
      <c r="BT25" s="24">
        <v>0</v>
      </c>
      <c r="BU25" s="25">
        <v>0</v>
      </c>
      <c r="BV25" s="25">
        <v>0</v>
      </c>
      <c r="BW25" s="24">
        <v>0</v>
      </c>
      <c r="BX25" s="25">
        <v>0</v>
      </c>
      <c r="BY25" s="25">
        <v>0</v>
      </c>
      <c r="BZ25" s="25">
        <v>0</v>
      </c>
      <c r="CA25" s="24">
        <v>0</v>
      </c>
      <c r="CB25" s="24">
        <v>0</v>
      </c>
      <c r="CC25" s="10"/>
      <c r="CD25" s="12"/>
      <c r="CE25" s="12"/>
      <c r="CF25" s="12"/>
      <c r="CG25" s="11"/>
      <c r="CH25" s="11"/>
      <c r="CI25" s="16">
        <v>178653.6</v>
      </c>
      <c r="CJ25" s="11"/>
      <c r="CK25" s="14">
        <v>417462.7</v>
      </c>
      <c r="CL25" s="8" t="str">
        <f>IF(ROUND(SUM(CK25),1)&gt;ROUND(SUM(Tableau_B!CK25),1),"Supply &gt; Use",IF(ROUND(SUM(CK25),1)&lt;ROUND(SUM(Tableau_B!CK25),1),"Supply &lt; Use",""))</f>
        <v/>
      </c>
    </row>
    <row r="26" spans="1:90" s="22" customFormat="1" ht="26.25" customHeight="1" x14ac:dyDescent="0.25">
      <c r="A26" s="293" t="s">
        <v>145</v>
      </c>
      <c r="B26" s="216" t="s">
        <v>110</v>
      </c>
      <c r="C26" s="23">
        <v>0</v>
      </c>
      <c r="D26" s="24">
        <v>0</v>
      </c>
      <c r="E26" s="25">
        <v>0</v>
      </c>
      <c r="F26" s="25">
        <v>0</v>
      </c>
      <c r="G26" s="25">
        <v>0</v>
      </c>
      <c r="H26" s="24">
        <v>0</v>
      </c>
      <c r="I26" s="24">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4">
        <v>0</v>
      </c>
      <c r="AD26" s="24">
        <v>0</v>
      </c>
      <c r="AE26" s="25">
        <v>0</v>
      </c>
      <c r="AF26" s="25">
        <v>0</v>
      </c>
      <c r="AG26" s="24">
        <v>0</v>
      </c>
      <c r="AH26" s="24">
        <v>0</v>
      </c>
      <c r="AI26" s="25">
        <v>0</v>
      </c>
      <c r="AJ26" s="25">
        <v>0</v>
      </c>
      <c r="AK26" s="25">
        <v>0</v>
      </c>
      <c r="AL26" s="24">
        <v>0</v>
      </c>
      <c r="AM26" s="25">
        <v>0</v>
      </c>
      <c r="AN26" s="25">
        <v>0</v>
      </c>
      <c r="AO26" s="25">
        <v>0</v>
      </c>
      <c r="AP26" s="25">
        <v>0</v>
      </c>
      <c r="AQ26" s="25">
        <v>0</v>
      </c>
      <c r="AR26" s="24">
        <v>0</v>
      </c>
      <c r="AS26" s="24">
        <v>0</v>
      </c>
      <c r="AT26" s="25">
        <v>0</v>
      </c>
      <c r="AU26" s="25">
        <v>0</v>
      </c>
      <c r="AV26" s="25">
        <v>0</v>
      </c>
      <c r="AW26" s="25">
        <v>0</v>
      </c>
      <c r="AX26" s="24">
        <v>0</v>
      </c>
      <c r="AY26" s="25">
        <v>0</v>
      </c>
      <c r="AZ26" s="25">
        <v>0</v>
      </c>
      <c r="BA26" s="25">
        <v>0</v>
      </c>
      <c r="BB26" s="24">
        <v>0</v>
      </c>
      <c r="BC26" s="25">
        <v>0</v>
      </c>
      <c r="BD26" s="24">
        <v>0</v>
      </c>
      <c r="BE26" s="25">
        <v>0</v>
      </c>
      <c r="BF26" s="25">
        <v>0</v>
      </c>
      <c r="BG26" s="25">
        <v>0</v>
      </c>
      <c r="BH26" s="25">
        <v>0</v>
      </c>
      <c r="BI26" s="25">
        <v>0</v>
      </c>
      <c r="BJ26" s="24">
        <v>0</v>
      </c>
      <c r="BK26" s="25">
        <v>0</v>
      </c>
      <c r="BL26" s="25">
        <v>0</v>
      </c>
      <c r="BM26" s="25">
        <v>0</v>
      </c>
      <c r="BN26" s="25">
        <v>0</v>
      </c>
      <c r="BO26" s="24">
        <v>0</v>
      </c>
      <c r="BP26" s="24">
        <v>0</v>
      </c>
      <c r="BQ26" s="24">
        <v>0</v>
      </c>
      <c r="BR26" s="25">
        <v>0</v>
      </c>
      <c r="BS26" s="25">
        <v>0</v>
      </c>
      <c r="BT26" s="24">
        <v>0</v>
      </c>
      <c r="BU26" s="25">
        <v>0</v>
      </c>
      <c r="BV26" s="25">
        <v>0</v>
      </c>
      <c r="BW26" s="24">
        <v>0</v>
      </c>
      <c r="BX26" s="25">
        <v>0</v>
      </c>
      <c r="BY26" s="25">
        <v>0</v>
      </c>
      <c r="BZ26" s="25">
        <v>0</v>
      </c>
      <c r="CA26" s="24">
        <v>0</v>
      </c>
      <c r="CB26" s="24">
        <v>0</v>
      </c>
      <c r="CC26" s="10"/>
      <c r="CD26" s="12"/>
      <c r="CE26" s="12"/>
      <c r="CF26" s="12"/>
      <c r="CG26" s="11"/>
      <c r="CH26" s="11"/>
      <c r="CI26" s="16">
        <v>262942.33230000001</v>
      </c>
      <c r="CJ26" s="11"/>
      <c r="CK26" s="14">
        <v>262942.33230000001</v>
      </c>
      <c r="CL26" s="8" t="str">
        <f>IF(ROUND(SUM(CK26),1)&gt;ROUND(SUM(Tableau_B!CK26),1),"Supply &gt; Use",IF(ROUND(SUM(CK26),1)&lt;ROUND(SUM(Tableau_B!CK26),1),"Supply &lt; Use",""))</f>
        <v/>
      </c>
    </row>
    <row r="27" spans="1:90" s="22" customFormat="1" ht="26.25" customHeight="1" x14ac:dyDescent="0.25">
      <c r="A27" s="293" t="s">
        <v>146</v>
      </c>
      <c r="B27" s="216" t="s">
        <v>111</v>
      </c>
      <c r="C27" s="23">
        <v>50547.934156391995</v>
      </c>
      <c r="D27" s="24">
        <v>48881.692122991997</v>
      </c>
      <c r="E27" s="25">
        <v>742.80119949999994</v>
      </c>
      <c r="F27" s="25">
        <v>48138.890923491999</v>
      </c>
      <c r="G27" s="25">
        <v>0</v>
      </c>
      <c r="H27" s="24">
        <v>0</v>
      </c>
      <c r="I27" s="24">
        <v>1666.2420333999999</v>
      </c>
      <c r="J27" s="25">
        <v>0</v>
      </c>
      <c r="K27" s="25">
        <v>0</v>
      </c>
      <c r="L27" s="25">
        <v>0</v>
      </c>
      <c r="M27" s="25">
        <v>1666.2420333999999</v>
      </c>
      <c r="N27" s="25">
        <v>0</v>
      </c>
      <c r="O27" s="25">
        <v>0</v>
      </c>
      <c r="P27" s="25">
        <v>0</v>
      </c>
      <c r="Q27" s="25">
        <v>0</v>
      </c>
      <c r="R27" s="25">
        <v>0</v>
      </c>
      <c r="S27" s="25">
        <v>0</v>
      </c>
      <c r="T27" s="25">
        <v>0</v>
      </c>
      <c r="U27" s="25">
        <v>0</v>
      </c>
      <c r="V27" s="25">
        <v>0</v>
      </c>
      <c r="W27" s="25">
        <v>0</v>
      </c>
      <c r="X27" s="25">
        <v>0</v>
      </c>
      <c r="Y27" s="25">
        <v>0</v>
      </c>
      <c r="Z27" s="25">
        <v>0</v>
      </c>
      <c r="AA27" s="25">
        <v>0</v>
      </c>
      <c r="AB27" s="25">
        <v>0</v>
      </c>
      <c r="AC27" s="24">
        <v>0</v>
      </c>
      <c r="AD27" s="24">
        <v>0</v>
      </c>
      <c r="AE27" s="25">
        <v>0</v>
      </c>
      <c r="AF27" s="25">
        <v>0</v>
      </c>
      <c r="AG27" s="24">
        <v>0</v>
      </c>
      <c r="AH27" s="24">
        <v>0</v>
      </c>
      <c r="AI27" s="25">
        <v>0</v>
      </c>
      <c r="AJ27" s="25">
        <v>0</v>
      </c>
      <c r="AK27" s="25">
        <v>0</v>
      </c>
      <c r="AL27" s="24">
        <v>0</v>
      </c>
      <c r="AM27" s="25">
        <v>0</v>
      </c>
      <c r="AN27" s="25">
        <v>0</v>
      </c>
      <c r="AO27" s="25">
        <v>0</v>
      </c>
      <c r="AP27" s="25">
        <v>0</v>
      </c>
      <c r="AQ27" s="25">
        <v>0</v>
      </c>
      <c r="AR27" s="24">
        <v>0</v>
      </c>
      <c r="AS27" s="24">
        <v>0</v>
      </c>
      <c r="AT27" s="25">
        <v>0</v>
      </c>
      <c r="AU27" s="25">
        <v>0</v>
      </c>
      <c r="AV27" s="25">
        <v>0</v>
      </c>
      <c r="AW27" s="25">
        <v>0</v>
      </c>
      <c r="AX27" s="24">
        <v>0</v>
      </c>
      <c r="AY27" s="25">
        <v>0</v>
      </c>
      <c r="AZ27" s="25">
        <v>0</v>
      </c>
      <c r="BA27" s="25">
        <v>0</v>
      </c>
      <c r="BB27" s="24">
        <v>0</v>
      </c>
      <c r="BC27" s="25">
        <v>0</v>
      </c>
      <c r="BD27" s="24">
        <v>0</v>
      </c>
      <c r="BE27" s="25">
        <v>0</v>
      </c>
      <c r="BF27" s="25">
        <v>0</v>
      </c>
      <c r="BG27" s="25">
        <v>0</v>
      </c>
      <c r="BH27" s="25">
        <v>0</v>
      </c>
      <c r="BI27" s="25">
        <v>0</v>
      </c>
      <c r="BJ27" s="24">
        <v>0</v>
      </c>
      <c r="BK27" s="25">
        <v>0</v>
      </c>
      <c r="BL27" s="25">
        <v>0</v>
      </c>
      <c r="BM27" s="25">
        <v>0</v>
      </c>
      <c r="BN27" s="25">
        <v>0</v>
      </c>
      <c r="BO27" s="24">
        <v>0</v>
      </c>
      <c r="BP27" s="24">
        <v>0</v>
      </c>
      <c r="BQ27" s="24">
        <v>0</v>
      </c>
      <c r="BR27" s="25">
        <v>0</v>
      </c>
      <c r="BS27" s="25">
        <v>0</v>
      </c>
      <c r="BT27" s="24">
        <v>0</v>
      </c>
      <c r="BU27" s="25">
        <v>0</v>
      </c>
      <c r="BV27" s="25">
        <v>0</v>
      </c>
      <c r="BW27" s="24">
        <v>0</v>
      </c>
      <c r="BX27" s="25">
        <v>0</v>
      </c>
      <c r="BY27" s="25">
        <v>0</v>
      </c>
      <c r="BZ27" s="25">
        <v>0</v>
      </c>
      <c r="CA27" s="24">
        <v>0</v>
      </c>
      <c r="CB27" s="24">
        <v>0</v>
      </c>
      <c r="CC27" s="10"/>
      <c r="CD27" s="12"/>
      <c r="CE27" s="12"/>
      <c r="CF27" s="12"/>
      <c r="CG27" s="11"/>
      <c r="CH27" s="11"/>
      <c r="CI27" s="16">
        <v>32481.200000000001</v>
      </c>
      <c r="CJ27" s="11"/>
      <c r="CK27" s="14">
        <v>83029.134156392</v>
      </c>
      <c r="CL27" s="8" t="str">
        <f>IF(ROUND(SUM(CK27),1)&gt;ROUND(SUM(Tableau_B!CK27),1),"Supply &gt; Use",IF(ROUND(SUM(CK27),1)&lt;ROUND(SUM(Tableau_B!CK27),1),"Supply &lt; Use",""))</f>
        <v/>
      </c>
    </row>
    <row r="28" spans="1:90" s="22" customFormat="1" ht="26.25" customHeight="1" x14ac:dyDescent="0.25">
      <c r="A28" s="293" t="s">
        <v>147</v>
      </c>
      <c r="B28" s="216" t="s">
        <v>112</v>
      </c>
      <c r="C28" s="23">
        <v>12612.173603602399</v>
      </c>
      <c r="D28" s="24">
        <v>0</v>
      </c>
      <c r="E28" s="25">
        <v>0</v>
      </c>
      <c r="F28" s="25">
        <v>0</v>
      </c>
      <c r="G28" s="25">
        <v>0</v>
      </c>
      <c r="H28" s="24">
        <v>0</v>
      </c>
      <c r="I28" s="24">
        <v>12612.173603602399</v>
      </c>
      <c r="J28" s="25">
        <v>0</v>
      </c>
      <c r="K28" s="25">
        <v>0</v>
      </c>
      <c r="L28" s="25">
        <v>0</v>
      </c>
      <c r="M28" s="25">
        <v>0</v>
      </c>
      <c r="N28" s="25">
        <v>0</v>
      </c>
      <c r="O28" s="25">
        <v>0</v>
      </c>
      <c r="P28" s="25">
        <v>12612.173603602399</v>
      </c>
      <c r="Q28" s="25">
        <v>0</v>
      </c>
      <c r="R28" s="25">
        <v>0</v>
      </c>
      <c r="S28" s="25">
        <v>0</v>
      </c>
      <c r="T28" s="25">
        <v>0</v>
      </c>
      <c r="U28" s="25">
        <v>0</v>
      </c>
      <c r="V28" s="25">
        <v>0</v>
      </c>
      <c r="W28" s="25">
        <v>0</v>
      </c>
      <c r="X28" s="25">
        <v>0</v>
      </c>
      <c r="Y28" s="25">
        <v>0</v>
      </c>
      <c r="Z28" s="25">
        <v>0</v>
      </c>
      <c r="AA28" s="25">
        <v>0</v>
      </c>
      <c r="AB28" s="25">
        <v>0</v>
      </c>
      <c r="AC28" s="24">
        <v>0</v>
      </c>
      <c r="AD28" s="24">
        <v>0</v>
      </c>
      <c r="AE28" s="25">
        <v>0</v>
      </c>
      <c r="AF28" s="25">
        <v>0</v>
      </c>
      <c r="AG28" s="24">
        <v>0</v>
      </c>
      <c r="AH28" s="24">
        <v>0</v>
      </c>
      <c r="AI28" s="25">
        <v>0</v>
      </c>
      <c r="AJ28" s="25">
        <v>0</v>
      </c>
      <c r="AK28" s="25">
        <v>0</v>
      </c>
      <c r="AL28" s="24">
        <v>0</v>
      </c>
      <c r="AM28" s="25">
        <v>0</v>
      </c>
      <c r="AN28" s="25">
        <v>0</v>
      </c>
      <c r="AO28" s="25">
        <v>0</v>
      </c>
      <c r="AP28" s="25">
        <v>0</v>
      </c>
      <c r="AQ28" s="25">
        <v>0</v>
      </c>
      <c r="AR28" s="24">
        <v>0</v>
      </c>
      <c r="AS28" s="24">
        <v>0</v>
      </c>
      <c r="AT28" s="25">
        <v>0</v>
      </c>
      <c r="AU28" s="25">
        <v>0</v>
      </c>
      <c r="AV28" s="25">
        <v>0</v>
      </c>
      <c r="AW28" s="25">
        <v>0</v>
      </c>
      <c r="AX28" s="24">
        <v>0</v>
      </c>
      <c r="AY28" s="25">
        <v>0</v>
      </c>
      <c r="AZ28" s="25">
        <v>0</v>
      </c>
      <c r="BA28" s="25">
        <v>0</v>
      </c>
      <c r="BB28" s="24">
        <v>0</v>
      </c>
      <c r="BC28" s="25">
        <v>0</v>
      </c>
      <c r="BD28" s="24">
        <v>0</v>
      </c>
      <c r="BE28" s="25">
        <v>0</v>
      </c>
      <c r="BF28" s="25">
        <v>0</v>
      </c>
      <c r="BG28" s="25">
        <v>0</v>
      </c>
      <c r="BH28" s="25">
        <v>0</v>
      </c>
      <c r="BI28" s="25">
        <v>0</v>
      </c>
      <c r="BJ28" s="24">
        <v>0</v>
      </c>
      <c r="BK28" s="25">
        <v>0</v>
      </c>
      <c r="BL28" s="25">
        <v>0</v>
      </c>
      <c r="BM28" s="25">
        <v>0</v>
      </c>
      <c r="BN28" s="25">
        <v>0</v>
      </c>
      <c r="BO28" s="24">
        <v>0</v>
      </c>
      <c r="BP28" s="24">
        <v>0</v>
      </c>
      <c r="BQ28" s="24">
        <v>0</v>
      </c>
      <c r="BR28" s="25">
        <v>0</v>
      </c>
      <c r="BS28" s="25">
        <v>0</v>
      </c>
      <c r="BT28" s="24">
        <v>0</v>
      </c>
      <c r="BU28" s="25">
        <v>0</v>
      </c>
      <c r="BV28" s="25">
        <v>0</v>
      </c>
      <c r="BW28" s="24">
        <v>0</v>
      </c>
      <c r="BX28" s="25">
        <v>0</v>
      </c>
      <c r="BY28" s="25">
        <v>0</v>
      </c>
      <c r="BZ28" s="25">
        <v>0</v>
      </c>
      <c r="CA28" s="24">
        <v>0</v>
      </c>
      <c r="CB28" s="24">
        <v>0</v>
      </c>
      <c r="CC28" s="10"/>
      <c r="CD28" s="12"/>
      <c r="CE28" s="12"/>
      <c r="CF28" s="12"/>
      <c r="CG28" s="11"/>
      <c r="CH28" s="11"/>
      <c r="CI28" s="16">
        <v>1812.92</v>
      </c>
      <c r="CJ28" s="11"/>
      <c r="CK28" s="14">
        <v>14425.0936036024</v>
      </c>
      <c r="CL28" s="8" t="str">
        <f>IF(ROUND(SUM(CK28),1)&gt;ROUND(SUM(Tableau_B!CK28),1),"Supply &gt; Use",IF(ROUND(SUM(CK28),1)&lt;ROUND(SUM(Tableau_B!CK28),1),"Supply &lt; Use",""))</f>
        <v/>
      </c>
    </row>
    <row r="29" spans="1:90" s="22" customFormat="1" ht="26.25" customHeight="1" x14ac:dyDescent="0.25">
      <c r="A29" s="293" t="s">
        <v>148</v>
      </c>
      <c r="B29" s="216" t="s">
        <v>113</v>
      </c>
      <c r="C29" s="23">
        <v>7002.7063457064141</v>
      </c>
      <c r="D29" s="24">
        <v>0</v>
      </c>
      <c r="E29" s="25">
        <v>0</v>
      </c>
      <c r="F29" s="25">
        <v>0</v>
      </c>
      <c r="G29" s="25">
        <v>0</v>
      </c>
      <c r="H29" s="24">
        <v>0</v>
      </c>
      <c r="I29" s="24">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4">
        <v>0</v>
      </c>
      <c r="AD29" s="24">
        <v>7002.7063457064141</v>
      </c>
      <c r="AE29" s="25">
        <v>0</v>
      </c>
      <c r="AF29" s="25">
        <v>7002.7063457064141</v>
      </c>
      <c r="AG29" s="24">
        <v>0</v>
      </c>
      <c r="AH29" s="24">
        <v>0</v>
      </c>
      <c r="AI29" s="25">
        <v>0</v>
      </c>
      <c r="AJ29" s="25">
        <v>0</v>
      </c>
      <c r="AK29" s="25">
        <v>0</v>
      </c>
      <c r="AL29" s="24">
        <v>0</v>
      </c>
      <c r="AM29" s="25">
        <v>0</v>
      </c>
      <c r="AN29" s="25">
        <v>0</v>
      </c>
      <c r="AO29" s="25">
        <v>0</v>
      </c>
      <c r="AP29" s="25">
        <v>0</v>
      </c>
      <c r="AQ29" s="25">
        <v>0</v>
      </c>
      <c r="AR29" s="24">
        <v>0</v>
      </c>
      <c r="AS29" s="24">
        <v>0</v>
      </c>
      <c r="AT29" s="25">
        <v>0</v>
      </c>
      <c r="AU29" s="25">
        <v>0</v>
      </c>
      <c r="AV29" s="25">
        <v>0</v>
      </c>
      <c r="AW29" s="25">
        <v>0</v>
      </c>
      <c r="AX29" s="24">
        <v>0</v>
      </c>
      <c r="AY29" s="25">
        <v>0</v>
      </c>
      <c r="AZ29" s="25">
        <v>0</v>
      </c>
      <c r="BA29" s="25">
        <v>0</v>
      </c>
      <c r="BB29" s="24">
        <v>0</v>
      </c>
      <c r="BC29" s="25">
        <v>0</v>
      </c>
      <c r="BD29" s="24">
        <v>0</v>
      </c>
      <c r="BE29" s="25">
        <v>0</v>
      </c>
      <c r="BF29" s="25">
        <v>0</v>
      </c>
      <c r="BG29" s="25">
        <v>0</v>
      </c>
      <c r="BH29" s="25">
        <v>0</v>
      </c>
      <c r="BI29" s="25">
        <v>0</v>
      </c>
      <c r="BJ29" s="24">
        <v>0</v>
      </c>
      <c r="BK29" s="25">
        <v>0</v>
      </c>
      <c r="BL29" s="25">
        <v>0</v>
      </c>
      <c r="BM29" s="25">
        <v>0</v>
      </c>
      <c r="BN29" s="25">
        <v>0</v>
      </c>
      <c r="BO29" s="24">
        <v>0</v>
      </c>
      <c r="BP29" s="24">
        <v>0</v>
      </c>
      <c r="BQ29" s="24">
        <v>0</v>
      </c>
      <c r="BR29" s="25">
        <v>0</v>
      </c>
      <c r="BS29" s="25">
        <v>0</v>
      </c>
      <c r="BT29" s="24">
        <v>0</v>
      </c>
      <c r="BU29" s="25">
        <v>0</v>
      </c>
      <c r="BV29" s="25">
        <v>0</v>
      </c>
      <c r="BW29" s="24">
        <v>0</v>
      </c>
      <c r="BX29" s="25">
        <v>0</v>
      </c>
      <c r="BY29" s="25">
        <v>0</v>
      </c>
      <c r="BZ29" s="25">
        <v>0</v>
      </c>
      <c r="CA29" s="24">
        <v>0</v>
      </c>
      <c r="CB29" s="24">
        <v>0</v>
      </c>
      <c r="CC29" s="10"/>
      <c r="CD29" s="12"/>
      <c r="CE29" s="12"/>
      <c r="CF29" s="12"/>
      <c r="CG29" s="11"/>
      <c r="CH29" s="11"/>
      <c r="CI29" s="16">
        <v>0</v>
      </c>
      <c r="CJ29" s="11"/>
      <c r="CK29" s="14">
        <v>7002.7063457064141</v>
      </c>
      <c r="CL29" s="8" t="str">
        <f>IF(ROUND(SUM(CK29),1)&gt;ROUND(SUM(Tableau_B!CK29),1),"Supply &gt; Use",IF(ROUND(SUM(CK29),1)&lt;ROUND(SUM(Tableau_B!CK29),1),"Supply &lt; Use",""))</f>
        <v/>
      </c>
    </row>
    <row r="30" spans="1:90" s="22" customFormat="1" ht="26.25" customHeight="1" x14ac:dyDescent="0.25">
      <c r="A30" s="293" t="s">
        <v>149</v>
      </c>
      <c r="B30" s="216" t="s">
        <v>114</v>
      </c>
      <c r="C30" s="23">
        <v>231829.76296575696</v>
      </c>
      <c r="D30" s="24">
        <v>6972.2206501637293</v>
      </c>
      <c r="E30" s="25">
        <v>6972.2206501637293</v>
      </c>
      <c r="F30" s="25">
        <v>0</v>
      </c>
      <c r="G30" s="25">
        <v>0</v>
      </c>
      <c r="H30" s="24">
        <v>0</v>
      </c>
      <c r="I30" s="24">
        <v>12900.183253848072</v>
      </c>
      <c r="J30" s="25">
        <v>2858.2066454320488</v>
      </c>
      <c r="K30" s="25">
        <v>33.723468430706433</v>
      </c>
      <c r="L30" s="25">
        <v>534.40978084608173</v>
      </c>
      <c r="M30" s="25">
        <v>1951.1430357582599</v>
      </c>
      <c r="N30" s="25">
        <v>1598.1764943195271</v>
      </c>
      <c r="O30" s="25">
        <v>4.0664361535353191</v>
      </c>
      <c r="P30" s="25">
        <v>4394.48907092837</v>
      </c>
      <c r="Q30" s="25">
        <v>51.393816476462902</v>
      </c>
      <c r="R30" s="25">
        <v>553.66749178278872</v>
      </c>
      <c r="S30" s="25">
        <v>61.774002167873405</v>
      </c>
      <c r="T30" s="25">
        <v>305.92331350495289</v>
      </c>
      <c r="U30" s="25">
        <v>9.355017691778329</v>
      </c>
      <c r="V30" s="25">
        <v>3.519345419015111</v>
      </c>
      <c r="W30" s="25">
        <v>3.4622911844065043</v>
      </c>
      <c r="X30" s="25">
        <v>10.518248435541961</v>
      </c>
      <c r="Y30" s="25">
        <v>7.0555818943288227</v>
      </c>
      <c r="Z30" s="25">
        <v>0.81902855207881531</v>
      </c>
      <c r="AA30" s="25">
        <v>514.59974620331616</v>
      </c>
      <c r="AB30" s="25">
        <v>3.88043866699853</v>
      </c>
      <c r="AC30" s="24">
        <v>208391.85900446825</v>
      </c>
      <c r="AD30" s="24">
        <v>3321.1793394790266</v>
      </c>
      <c r="AE30" s="25">
        <v>0.14549235896426418</v>
      </c>
      <c r="AF30" s="25">
        <v>3321.0338471200621</v>
      </c>
      <c r="AG30" s="24">
        <v>53.084832134521271</v>
      </c>
      <c r="AH30" s="24">
        <v>27.733068450218319</v>
      </c>
      <c r="AI30" s="25">
        <v>0</v>
      </c>
      <c r="AJ30" s="25">
        <v>27.733068450218319</v>
      </c>
      <c r="AK30" s="25">
        <v>0</v>
      </c>
      <c r="AL30" s="24">
        <v>0</v>
      </c>
      <c r="AM30" s="25">
        <v>0</v>
      </c>
      <c r="AN30" s="25">
        <v>0</v>
      </c>
      <c r="AO30" s="25">
        <v>0</v>
      </c>
      <c r="AP30" s="25">
        <v>0</v>
      </c>
      <c r="AQ30" s="25">
        <v>0</v>
      </c>
      <c r="AR30" s="24">
        <v>3.96704675868979</v>
      </c>
      <c r="AS30" s="24">
        <v>0.12248568839303749</v>
      </c>
      <c r="AT30" s="25">
        <v>0</v>
      </c>
      <c r="AU30" s="25">
        <v>0.12248568839303749</v>
      </c>
      <c r="AV30" s="25">
        <v>0</v>
      </c>
      <c r="AW30" s="25">
        <v>0</v>
      </c>
      <c r="AX30" s="24">
        <v>0</v>
      </c>
      <c r="AY30" s="25">
        <v>0</v>
      </c>
      <c r="AZ30" s="25">
        <v>0</v>
      </c>
      <c r="BA30" s="25">
        <v>0</v>
      </c>
      <c r="BB30" s="24">
        <v>0</v>
      </c>
      <c r="BC30" s="25">
        <v>0</v>
      </c>
      <c r="BD30" s="24">
        <v>0</v>
      </c>
      <c r="BE30" s="25">
        <v>0</v>
      </c>
      <c r="BF30" s="25">
        <v>0</v>
      </c>
      <c r="BG30" s="25">
        <v>0</v>
      </c>
      <c r="BH30" s="25">
        <v>0</v>
      </c>
      <c r="BI30" s="25">
        <v>0</v>
      </c>
      <c r="BJ30" s="24">
        <v>0</v>
      </c>
      <c r="BK30" s="25">
        <v>0</v>
      </c>
      <c r="BL30" s="25">
        <v>0</v>
      </c>
      <c r="BM30" s="25">
        <v>0</v>
      </c>
      <c r="BN30" s="25">
        <v>0</v>
      </c>
      <c r="BO30" s="24">
        <v>22.574938812635786</v>
      </c>
      <c r="BP30" s="24">
        <v>6.3752507827157618</v>
      </c>
      <c r="BQ30" s="24">
        <v>128.85572298410904</v>
      </c>
      <c r="BR30" s="25">
        <v>128.85572298410904</v>
      </c>
      <c r="BS30" s="25">
        <v>0</v>
      </c>
      <c r="BT30" s="24">
        <v>0.54281908899865239</v>
      </c>
      <c r="BU30" s="25">
        <v>0.2590271115197022</v>
      </c>
      <c r="BV30" s="25">
        <v>0.28379197747895024</v>
      </c>
      <c r="BW30" s="24">
        <v>0.84413673680293622</v>
      </c>
      <c r="BX30" s="25">
        <v>0.12861165291870194</v>
      </c>
      <c r="BY30" s="25">
        <v>0</v>
      </c>
      <c r="BZ30" s="25">
        <v>0.7155250838842343</v>
      </c>
      <c r="CA30" s="24">
        <v>0.22041636086845531</v>
      </c>
      <c r="CB30" s="24">
        <v>0</v>
      </c>
      <c r="CC30" s="10"/>
      <c r="CD30" s="12"/>
      <c r="CE30" s="12"/>
      <c r="CF30" s="12"/>
      <c r="CG30" s="11"/>
      <c r="CH30" s="11"/>
      <c r="CI30" s="16">
        <v>85370.4</v>
      </c>
      <c r="CJ30" s="11"/>
      <c r="CK30" s="14">
        <v>317200.16296575696</v>
      </c>
      <c r="CL30" s="8" t="str">
        <f>IF(ROUND(SUM(CK30),1)&gt;ROUND(SUM(Tableau_B!CK30),1),"Supply &gt; Use",IF(ROUND(SUM(CK30),1)&lt;ROUND(SUM(Tableau_B!CK30),1),"Supply &lt; Use",""))</f>
        <v/>
      </c>
    </row>
    <row r="31" spans="1:90" s="22" customFormat="1" ht="26.25" customHeight="1" x14ac:dyDescent="0.25">
      <c r="A31" s="293" t="s">
        <v>150</v>
      </c>
      <c r="B31" s="216" t="s">
        <v>115</v>
      </c>
      <c r="C31" s="23">
        <v>43710.447701051962</v>
      </c>
      <c r="D31" s="24">
        <v>0.14800000000000002</v>
      </c>
      <c r="E31" s="25">
        <v>0.14800000000000002</v>
      </c>
      <c r="F31" s="25">
        <v>0</v>
      </c>
      <c r="G31" s="25">
        <v>0</v>
      </c>
      <c r="H31" s="24">
        <v>0</v>
      </c>
      <c r="I31" s="24">
        <v>499.51178676799242</v>
      </c>
      <c r="J31" s="25">
        <v>119.03327658364633</v>
      </c>
      <c r="K31" s="25">
        <v>0</v>
      </c>
      <c r="L31" s="25">
        <v>126.90711849718453</v>
      </c>
      <c r="M31" s="25">
        <v>7.4523971144789483E-6</v>
      </c>
      <c r="N31" s="25">
        <v>5.0741656358023524E-6</v>
      </c>
      <c r="O31" s="25">
        <v>0.97143446011027901</v>
      </c>
      <c r="P31" s="25">
        <v>7.3669070843607184E-12</v>
      </c>
      <c r="Q31" s="25">
        <v>0</v>
      </c>
      <c r="R31" s="25">
        <v>130.92777779041873</v>
      </c>
      <c r="S31" s="25">
        <v>7.8125000229078984E-7</v>
      </c>
      <c r="T31" s="25">
        <v>0</v>
      </c>
      <c r="U31" s="25">
        <v>0</v>
      </c>
      <c r="V31" s="25">
        <v>0</v>
      </c>
      <c r="W31" s="25">
        <v>0</v>
      </c>
      <c r="X31" s="25">
        <v>0</v>
      </c>
      <c r="Y31" s="25">
        <v>0</v>
      </c>
      <c r="Z31" s="25">
        <v>0</v>
      </c>
      <c r="AA31" s="25">
        <v>121.67216612881246</v>
      </c>
      <c r="AB31" s="25">
        <v>0</v>
      </c>
      <c r="AC31" s="24">
        <v>38926.487897483967</v>
      </c>
      <c r="AD31" s="24">
        <v>4284.3000167999999</v>
      </c>
      <c r="AE31" s="25">
        <v>0</v>
      </c>
      <c r="AF31" s="25">
        <v>4284.3000167999999</v>
      </c>
      <c r="AG31" s="24">
        <v>0</v>
      </c>
      <c r="AH31" s="24">
        <v>0</v>
      </c>
      <c r="AI31" s="25">
        <v>0</v>
      </c>
      <c r="AJ31" s="25">
        <v>0</v>
      </c>
      <c r="AK31" s="25">
        <v>0</v>
      </c>
      <c r="AL31" s="24">
        <v>0</v>
      </c>
      <c r="AM31" s="25">
        <v>0</v>
      </c>
      <c r="AN31" s="25">
        <v>0</v>
      </c>
      <c r="AO31" s="25">
        <v>0</v>
      </c>
      <c r="AP31" s="25">
        <v>0</v>
      </c>
      <c r="AQ31" s="25">
        <v>0</v>
      </c>
      <c r="AR31" s="24">
        <v>0</v>
      </c>
      <c r="AS31" s="24">
        <v>0</v>
      </c>
      <c r="AT31" s="25">
        <v>0</v>
      </c>
      <c r="AU31" s="25">
        <v>0</v>
      </c>
      <c r="AV31" s="25">
        <v>0</v>
      </c>
      <c r="AW31" s="25">
        <v>0</v>
      </c>
      <c r="AX31" s="24">
        <v>0</v>
      </c>
      <c r="AY31" s="25">
        <v>0</v>
      </c>
      <c r="AZ31" s="25">
        <v>0</v>
      </c>
      <c r="BA31" s="25">
        <v>0</v>
      </c>
      <c r="BB31" s="24">
        <v>0</v>
      </c>
      <c r="BC31" s="25">
        <v>0</v>
      </c>
      <c r="BD31" s="24">
        <v>0</v>
      </c>
      <c r="BE31" s="25">
        <v>0</v>
      </c>
      <c r="BF31" s="25">
        <v>0</v>
      </c>
      <c r="BG31" s="25">
        <v>0</v>
      </c>
      <c r="BH31" s="25">
        <v>0</v>
      </c>
      <c r="BI31" s="25">
        <v>0</v>
      </c>
      <c r="BJ31" s="24">
        <v>0</v>
      </c>
      <c r="BK31" s="25">
        <v>0</v>
      </c>
      <c r="BL31" s="25">
        <v>0</v>
      </c>
      <c r="BM31" s="25">
        <v>0</v>
      </c>
      <c r="BN31" s="25">
        <v>0</v>
      </c>
      <c r="BO31" s="24">
        <v>0</v>
      </c>
      <c r="BP31" s="24">
        <v>0</v>
      </c>
      <c r="BQ31" s="24">
        <v>0</v>
      </c>
      <c r="BR31" s="25">
        <v>0</v>
      </c>
      <c r="BS31" s="25">
        <v>0</v>
      </c>
      <c r="BT31" s="24">
        <v>0</v>
      </c>
      <c r="BU31" s="25">
        <v>0</v>
      </c>
      <c r="BV31" s="25">
        <v>0</v>
      </c>
      <c r="BW31" s="24">
        <v>0</v>
      </c>
      <c r="BX31" s="25">
        <v>0</v>
      </c>
      <c r="BY31" s="25">
        <v>0</v>
      </c>
      <c r="BZ31" s="25">
        <v>0</v>
      </c>
      <c r="CA31" s="24">
        <v>0</v>
      </c>
      <c r="CB31" s="24">
        <v>0</v>
      </c>
      <c r="CC31" s="10"/>
      <c r="CD31" s="12"/>
      <c r="CE31" s="12"/>
      <c r="CF31" s="12"/>
      <c r="CG31" s="11"/>
      <c r="CH31" s="11"/>
      <c r="CI31" s="28">
        <v>0</v>
      </c>
      <c r="CJ31" s="11"/>
      <c r="CK31" s="14">
        <v>43710.447701051962</v>
      </c>
      <c r="CL31" s="8" t="str">
        <f>IF(ROUND(SUM(CK31),1)&gt;ROUND(SUM(Tableau_B!CK31),1),"Supply &gt; Use",IF(ROUND(SUM(CK31),1)&lt;ROUND(SUM(Tableau_B!CK31),1),"Supply &lt; Use",""))</f>
        <v/>
      </c>
    </row>
    <row r="32" spans="1:90" s="22" customFormat="1" ht="26.25" customHeight="1" x14ac:dyDescent="0.25">
      <c r="A32" s="291" t="s">
        <v>151</v>
      </c>
      <c r="B32" s="212" t="s">
        <v>116</v>
      </c>
      <c r="C32" s="18">
        <v>1724169.3860075059</v>
      </c>
      <c r="D32" s="18">
        <v>42829.341221387847</v>
      </c>
      <c r="E32" s="18">
        <v>33177.697174489134</v>
      </c>
      <c r="F32" s="18">
        <v>6223.4265811482474</v>
      </c>
      <c r="G32" s="18">
        <v>3428.2174657504684</v>
      </c>
      <c r="H32" s="18">
        <v>6554.6801968426735</v>
      </c>
      <c r="I32" s="18">
        <v>900155.6564439747</v>
      </c>
      <c r="J32" s="18">
        <v>66687.915945058587</v>
      </c>
      <c r="K32" s="18">
        <v>8633.4832233067336</v>
      </c>
      <c r="L32" s="18">
        <v>3034.055204472304</v>
      </c>
      <c r="M32" s="18">
        <v>22623.071545243001</v>
      </c>
      <c r="N32" s="18">
        <v>10238.171344329558</v>
      </c>
      <c r="O32" s="18">
        <v>88781.533269895473</v>
      </c>
      <c r="P32" s="18">
        <v>478921.05794348585</v>
      </c>
      <c r="Q32" s="18">
        <v>7476.8570838582336</v>
      </c>
      <c r="R32" s="18">
        <v>3652.3527449111934</v>
      </c>
      <c r="S32" s="18">
        <v>68900.05408975418</v>
      </c>
      <c r="T32" s="18">
        <v>114954.57756661509</v>
      </c>
      <c r="U32" s="18">
        <v>5714.5165882312494</v>
      </c>
      <c r="V32" s="18">
        <v>1786.6909545321851</v>
      </c>
      <c r="W32" s="18">
        <v>1899.7699185664349</v>
      </c>
      <c r="X32" s="18">
        <v>4970.2503590731603</v>
      </c>
      <c r="Y32" s="18">
        <v>3388.3869240296526</v>
      </c>
      <c r="Z32" s="18">
        <v>955.92309048438233</v>
      </c>
      <c r="AA32" s="18">
        <v>4547.3414052291573</v>
      </c>
      <c r="AB32" s="18">
        <v>2989.6472428982706</v>
      </c>
      <c r="AC32" s="18">
        <v>286703.99571602995</v>
      </c>
      <c r="AD32" s="18">
        <v>28808.95985783976</v>
      </c>
      <c r="AE32" s="18">
        <v>2807.6219451832067</v>
      </c>
      <c r="AF32" s="18">
        <v>26001.337912656552</v>
      </c>
      <c r="AG32" s="18">
        <v>53416.318115491129</v>
      </c>
      <c r="AH32" s="18">
        <v>64377.908583636003</v>
      </c>
      <c r="AI32" s="18">
        <v>10900.475702378111</v>
      </c>
      <c r="AJ32" s="18">
        <v>25135.498154316781</v>
      </c>
      <c r="AK32" s="18">
        <v>28341.934726941108</v>
      </c>
      <c r="AL32" s="18">
        <v>177119.28494236572</v>
      </c>
      <c r="AM32" s="18">
        <v>64841.290189503074</v>
      </c>
      <c r="AN32" s="18">
        <v>29586.931432133733</v>
      </c>
      <c r="AO32" s="18">
        <v>68503.664142768714</v>
      </c>
      <c r="AP32" s="18">
        <v>11181.761503333586</v>
      </c>
      <c r="AQ32" s="18">
        <v>3005.6376746266014</v>
      </c>
      <c r="AR32" s="18">
        <v>20557.332232522745</v>
      </c>
      <c r="AS32" s="18">
        <v>9702.2959609855934</v>
      </c>
      <c r="AT32" s="18">
        <v>1975.7050602423089</v>
      </c>
      <c r="AU32" s="18">
        <v>1764.7176415020256</v>
      </c>
      <c r="AV32" s="18">
        <v>1448.0274615773953</v>
      </c>
      <c r="AW32" s="18">
        <v>4513.8457976638629</v>
      </c>
      <c r="AX32" s="18">
        <v>3689.9412941228661</v>
      </c>
      <c r="AY32" s="18">
        <v>1817.1073012831066</v>
      </c>
      <c r="AZ32" s="18">
        <v>789.61207193132213</v>
      </c>
      <c r="BA32" s="18">
        <v>1083.2219209084374</v>
      </c>
      <c r="BB32" s="18">
        <v>4043.6359170268202</v>
      </c>
      <c r="BC32" s="18">
        <v>0</v>
      </c>
      <c r="BD32" s="18">
        <v>24926.073066701068</v>
      </c>
      <c r="BE32" s="18">
        <v>15962.314032641212</v>
      </c>
      <c r="BF32" s="18">
        <v>4664.7997712711003</v>
      </c>
      <c r="BG32" s="18">
        <v>2724.8107193443075</v>
      </c>
      <c r="BH32" s="18">
        <v>596.0834905386414</v>
      </c>
      <c r="BI32" s="18">
        <v>978.06505290580787</v>
      </c>
      <c r="BJ32" s="18">
        <v>17960.264486391552</v>
      </c>
      <c r="BK32" s="18">
        <v>5021.8000617356274</v>
      </c>
      <c r="BL32" s="18">
        <v>5327.9451124600764</v>
      </c>
      <c r="BM32" s="18">
        <v>759.86073844278837</v>
      </c>
      <c r="BN32" s="18">
        <v>6850.6585737530577</v>
      </c>
      <c r="BO32" s="18">
        <v>25509.484469831703</v>
      </c>
      <c r="BP32" s="18">
        <v>13666.129886760322</v>
      </c>
      <c r="BQ32" s="18">
        <v>25580.522041478893</v>
      </c>
      <c r="BR32" s="18">
        <v>17222.976759033867</v>
      </c>
      <c r="BS32" s="18">
        <v>8357.545282445024</v>
      </c>
      <c r="BT32" s="18">
        <v>7776.5763798206453</v>
      </c>
      <c r="BU32" s="18">
        <v>4014.013768112</v>
      </c>
      <c r="BV32" s="18">
        <v>3762.5626117086454</v>
      </c>
      <c r="BW32" s="18">
        <v>9177.0382053064423</v>
      </c>
      <c r="BX32" s="18">
        <v>1956.3976070721208</v>
      </c>
      <c r="BY32" s="18">
        <v>1064.4867461651684</v>
      </c>
      <c r="BZ32" s="18">
        <v>6156.1538520691538</v>
      </c>
      <c r="CA32" s="18">
        <v>1613.9469889891307</v>
      </c>
      <c r="CB32" s="18">
        <v>0</v>
      </c>
      <c r="CC32" s="18">
        <v>459380.08761024592</v>
      </c>
      <c r="CD32" s="18">
        <v>237394.54542542418</v>
      </c>
      <c r="CE32" s="18">
        <v>110952.65073490012</v>
      </c>
      <c r="CF32" s="18">
        <v>111032.89144992163</v>
      </c>
      <c r="CG32" s="18">
        <v>51599.856348267611</v>
      </c>
      <c r="CH32" s="21"/>
      <c r="CI32" s="18">
        <v>8556.3752203420918</v>
      </c>
      <c r="CJ32" s="21"/>
      <c r="CK32" s="18">
        <v>2243705.7051863614</v>
      </c>
      <c r="CL32" s="8" t="str">
        <f>IF(ROUND(SUM(CK32),1)&gt;ROUND(SUM(Tableau_B!CK32),1),"Supply &gt; Use",IF(ROUND(SUM(CK32),1)&lt;ROUND(SUM(Tableau_B!CK32),1),"Supply &lt; Use",""))</f>
        <v/>
      </c>
    </row>
    <row r="33" spans="1:90" s="22" customFormat="1" ht="26.25" customHeight="1" x14ac:dyDescent="0.25">
      <c r="A33" s="294" t="s">
        <v>152</v>
      </c>
      <c r="B33" s="217" t="s">
        <v>117</v>
      </c>
      <c r="C33" s="29"/>
      <c r="D33" s="29"/>
      <c r="E33" s="30"/>
      <c r="F33" s="30"/>
      <c r="G33" s="30"/>
      <c r="H33" s="29"/>
      <c r="I33" s="29"/>
      <c r="J33" s="30"/>
      <c r="K33" s="30"/>
      <c r="L33" s="30"/>
      <c r="M33" s="30"/>
      <c r="N33" s="30"/>
      <c r="O33" s="30"/>
      <c r="P33" s="30"/>
      <c r="Q33" s="30"/>
      <c r="R33" s="30"/>
      <c r="S33" s="30"/>
      <c r="T33" s="30"/>
      <c r="U33" s="30"/>
      <c r="V33" s="30"/>
      <c r="W33" s="30"/>
      <c r="X33" s="30"/>
      <c r="Y33" s="30"/>
      <c r="Z33" s="30"/>
      <c r="AA33" s="30"/>
      <c r="AB33" s="30"/>
      <c r="AC33" s="29"/>
      <c r="AD33" s="29"/>
      <c r="AE33" s="30"/>
      <c r="AF33" s="30"/>
      <c r="AG33" s="29"/>
      <c r="AH33" s="29"/>
      <c r="AI33" s="30"/>
      <c r="AJ33" s="30"/>
      <c r="AK33" s="30"/>
      <c r="AL33" s="29"/>
      <c r="AM33" s="30"/>
      <c r="AN33" s="30"/>
      <c r="AO33" s="30"/>
      <c r="AP33" s="30"/>
      <c r="AQ33" s="30"/>
      <c r="AR33" s="29"/>
      <c r="AS33" s="29"/>
      <c r="AT33" s="30"/>
      <c r="AU33" s="30"/>
      <c r="AV33" s="30"/>
      <c r="AW33" s="30"/>
      <c r="AX33" s="29"/>
      <c r="AY33" s="30"/>
      <c r="AZ33" s="30"/>
      <c r="BA33" s="30"/>
      <c r="BB33" s="29"/>
      <c r="BC33" s="30"/>
      <c r="BD33" s="29"/>
      <c r="BE33" s="30"/>
      <c r="BF33" s="30"/>
      <c r="BG33" s="30"/>
      <c r="BH33" s="30"/>
      <c r="BI33" s="30"/>
      <c r="BJ33" s="29"/>
      <c r="BK33" s="30"/>
      <c r="BL33" s="30"/>
      <c r="BM33" s="30"/>
      <c r="BN33" s="30"/>
      <c r="BO33" s="29"/>
      <c r="BP33" s="29"/>
      <c r="BQ33" s="29"/>
      <c r="BR33" s="30"/>
      <c r="BS33" s="30"/>
      <c r="BT33" s="29"/>
      <c r="BU33" s="30"/>
      <c r="BV33" s="30"/>
      <c r="BW33" s="29"/>
      <c r="BX33" s="30"/>
      <c r="BY33" s="30"/>
      <c r="BZ33" s="30"/>
      <c r="CA33" s="29"/>
      <c r="CB33" s="29"/>
      <c r="CC33" s="10"/>
      <c r="CD33" s="12"/>
      <c r="CE33" s="12"/>
      <c r="CF33" s="12"/>
      <c r="CG33" s="14">
        <v>23247.854850285403</v>
      </c>
      <c r="CH33" s="11"/>
      <c r="CI33" s="14">
        <v>6328.8146246834731</v>
      </c>
      <c r="CJ33" s="27"/>
      <c r="CK33" s="14">
        <v>29576.669474968876</v>
      </c>
      <c r="CL33" s="8" t="str">
        <f>IF(ROUND(SUM(CK33),1)&gt;ROUND(SUM(Tableau_B!CK33),1),"Supply &gt; Use",IF(ROUND(SUM(CK33),1)&lt;ROUND(SUM(Tableau_B!CK33),1),"Supply &lt; Use",""))</f>
        <v/>
      </c>
    </row>
    <row r="34" spans="1:90" s="22" customFormat="1" ht="26.25" customHeight="1" x14ac:dyDescent="0.25">
      <c r="A34" s="295" t="s">
        <v>153</v>
      </c>
      <c r="B34" s="213" t="s">
        <v>118</v>
      </c>
      <c r="C34" s="11"/>
      <c r="D34" s="11"/>
      <c r="E34" s="12"/>
      <c r="F34" s="12"/>
      <c r="G34" s="12"/>
      <c r="H34" s="11"/>
      <c r="I34" s="11"/>
      <c r="J34" s="12"/>
      <c r="K34" s="12"/>
      <c r="L34" s="12"/>
      <c r="M34" s="12"/>
      <c r="N34" s="12"/>
      <c r="O34" s="12"/>
      <c r="P34" s="12"/>
      <c r="Q34" s="12"/>
      <c r="R34" s="12"/>
      <c r="S34" s="12"/>
      <c r="T34" s="12"/>
      <c r="U34" s="12"/>
      <c r="V34" s="12"/>
      <c r="W34" s="12"/>
      <c r="X34" s="12"/>
      <c r="Y34" s="12"/>
      <c r="Z34" s="12"/>
      <c r="AA34" s="12"/>
      <c r="AB34" s="12"/>
      <c r="AC34" s="11"/>
      <c r="AD34" s="11"/>
      <c r="AE34" s="12"/>
      <c r="AF34" s="12"/>
      <c r="AG34" s="11"/>
      <c r="AH34" s="11"/>
      <c r="AI34" s="12"/>
      <c r="AJ34" s="12"/>
      <c r="AK34" s="12"/>
      <c r="AL34" s="11"/>
      <c r="AM34" s="12"/>
      <c r="AN34" s="12"/>
      <c r="AO34" s="12"/>
      <c r="AP34" s="12"/>
      <c r="AQ34" s="12"/>
      <c r="AR34" s="11"/>
      <c r="AS34" s="11"/>
      <c r="AT34" s="12"/>
      <c r="AU34" s="12"/>
      <c r="AV34" s="12"/>
      <c r="AW34" s="12"/>
      <c r="AX34" s="11"/>
      <c r="AY34" s="12"/>
      <c r="AZ34" s="12"/>
      <c r="BA34" s="12"/>
      <c r="BB34" s="11"/>
      <c r="BC34" s="12"/>
      <c r="BD34" s="11"/>
      <c r="BE34" s="12"/>
      <c r="BF34" s="12"/>
      <c r="BG34" s="12"/>
      <c r="BH34" s="12"/>
      <c r="BI34" s="12"/>
      <c r="BJ34" s="11"/>
      <c r="BK34" s="12"/>
      <c r="BL34" s="12"/>
      <c r="BM34" s="12"/>
      <c r="BN34" s="12"/>
      <c r="BO34" s="11"/>
      <c r="BP34" s="11"/>
      <c r="BQ34" s="11"/>
      <c r="BR34" s="12"/>
      <c r="BS34" s="12"/>
      <c r="BT34" s="11"/>
      <c r="BU34" s="12"/>
      <c r="BV34" s="12"/>
      <c r="BW34" s="11"/>
      <c r="BX34" s="12"/>
      <c r="BY34" s="12"/>
      <c r="BZ34" s="12"/>
      <c r="CA34" s="11"/>
      <c r="CB34" s="11"/>
      <c r="CC34" s="10"/>
      <c r="CD34" s="12"/>
      <c r="CE34" s="12"/>
      <c r="CF34" s="12"/>
      <c r="CG34" s="16">
        <v>28352.001497982204</v>
      </c>
      <c r="CH34" s="11"/>
      <c r="CI34" s="16">
        <v>2227.5605956586187</v>
      </c>
      <c r="CJ34" s="11"/>
      <c r="CK34" s="14">
        <v>30579.562093640823</v>
      </c>
      <c r="CL34" s="8" t="str">
        <f>IF(ROUND(SUM(CK34),1)&gt;ROUND(SUM(Tableau_B!CK34),1),"Supply &gt; Use",IF(ROUND(SUM(CK34),1)&lt;ROUND(SUM(Tableau_B!CK34),1),"Supply &lt; Use",""))</f>
        <v/>
      </c>
    </row>
    <row r="35" spans="1:90" s="22" customFormat="1" ht="38.25" customHeight="1" x14ac:dyDescent="0.25">
      <c r="A35" s="295" t="s">
        <v>154</v>
      </c>
      <c r="B35" s="213" t="s">
        <v>119</v>
      </c>
      <c r="C35" s="23">
        <v>1420931.3102781926</v>
      </c>
      <c r="D35" s="24">
        <v>42738.875937076366</v>
      </c>
      <c r="E35" s="32">
        <v>33177.697174489134</v>
      </c>
      <c r="F35" s="32">
        <v>6223.4265811482474</v>
      </c>
      <c r="G35" s="32">
        <v>3337.7521814389852</v>
      </c>
      <c r="H35" s="33">
        <v>6554.6801968426735</v>
      </c>
      <c r="I35" s="24">
        <v>601038.16868398106</v>
      </c>
      <c r="J35" s="32">
        <v>57764.315453521638</v>
      </c>
      <c r="K35" s="32">
        <v>8601.7769385730408</v>
      </c>
      <c r="L35" s="32">
        <v>3032.1340237028226</v>
      </c>
      <c r="M35" s="32">
        <v>18890.731199475398</v>
      </c>
      <c r="N35" s="32">
        <v>7696.9067240078875</v>
      </c>
      <c r="O35" s="32">
        <v>88781.518563855134</v>
      </c>
      <c r="P35" s="32">
        <v>209285.94859906292</v>
      </c>
      <c r="Q35" s="32">
        <v>7476.8570838582336</v>
      </c>
      <c r="R35" s="32">
        <v>3650.3706974747647</v>
      </c>
      <c r="S35" s="32">
        <v>65064.241219233925</v>
      </c>
      <c r="T35" s="32">
        <v>105833.84975032498</v>
      </c>
      <c r="U35" s="32">
        <v>5712.8236719149563</v>
      </c>
      <c r="V35" s="32">
        <v>1786.6664065293701</v>
      </c>
      <c r="W35" s="32">
        <v>1899.7391814832497</v>
      </c>
      <c r="X35" s="32">
        <v>4969.1703873296401</v>
      </c>
      <c r="Y35" s="32">
        <v>3387.8671420760006</v>
      </c>
      <c r="Z35" s="32">
        <v>953.28884783068497</v>
      </c>
      <c r="AA35" s="32">
        <v>3262.081700117491</v>
      </c>
      <c r="AB35" s="32">
        <v>2987.8810936089499</v>
      </c>
      <c r="AC35" s="33">
        <v>286703.48866828816</v>
      </c>
      <c r="AD35" s="24">
        <v>28808.95985783976</v>
      </c>
      <c r="AE35" s="32">
        <v>2807.6219451832067</v>
      </c>
      <c r="AF35" s="32">
        <v>26001.337912656552</v>
      </c>
      <c r="AG35" s="33">
        <v>50048.313019839858</v>
      </c>
      <c r="AH35" s="24">
        <v>63978.337935029769</v>
      </c>
      <c r="AI35" s="32">
        <v>10570.85649116294</v>
      </c>
      <c r="AJ35" s="32">
        <v>25065.546716925721</v>
      </c>
      <c r="AK35" s="32">
        <v>28341.934726941108</v>
      </c>
      <c r="AL35" s="24">
        <v>177119.28494236572</v>
      </c>
      <c r="AM35" s="32">
        <v>64841.290189503074</v>
      </c>
      <c r="AN35" s="32">
        <v>29586.931432133733</v>
      </c>
      <c r="AO35" s="32">
        <v>68503.664142768714</v>
      </c>
      <c r="AP35" s="32">
        <v>11181.761503333586</v>
      </c>
      <c r="AQ35" s="32">
        <v>3005.6376746266014</v>
      </c>
      <c r="AR35" s="33">
        <v>20557.332232522745</v>
      </c>
      <c r="AS35" s="24">
        <v>9591.729607640802</v>
      </c>
      <c r="AT35" s="32">
        <v>1974.5086184810666</v>
      </c>
      <c r="AU35" s="32">
        <v>1764.7176415020256</v>
      </c>
      <c r="AV35" s="32">
        <v>1448.0274615773953</v>
      </c>
      <c r="AW35" s="32">
        <v>4404.475886080314</v>
      </c>
      <c r="AX35" s="24">
        <v>3689.9412941228661</v>
      </c>
      <c r="AY35" s="32">
        <v>1817.1073012831066</v>
      </c>
      <c r="AZ35" s="32">
        <v>789.61207193132213</v>
      </c>
      <c r="BA35" s="32">
        <v>1083.2219209084374</v>
      </c>
      <c r="BB35" s="33">
        <v>4002.5295615359078</v>
      </c>
      <c r="BC35" s="32">
        <v>0</v>
      </c>
      <c r="BD35" s="24">
        <v>24860.009469862263</v>
      </c>
      <c r="BE35" s="32">
        <v>15913.487736600022</v>
      </c>
      <c r="BF35" s="32">
        <v>4663.0580598230954</v>
      </c>
      <c r="BG35" s="32">
        <v>2709.3151299946967</v>
      </c>
      <c r="BH35" s="32">
        <v>596.0834905386414</v>
      </c>
      <c r="BI35" s="32">
        <v>978.06505290580787</v>
      </c>
      <c r="BJ35" s="24">
        <v>17915.960899056998</v>
      </c>
      <c r="BK35" s="32">
        <v>5013.7546892952723</v>
      </c>
      <c r="BL35" s="32">
        <v>5327.9451124600764</v>
      </c>
      <c r="BM35" s="32">
        <v>759.86073844278837</v>
      </c>
      <c r="BN35" s="32">
        <v>6814.4003588588603</v>
      </c>
      <c r="BO35" s="33">
        <v>25509.484469831703</v>
      </c>
      <c r="BP35" s="33">
        <v>13666.129886760322</v>
      </c>
      <c r="BQ35" s="24">
        <v>25580.522041478893</v>
      </c>
      <c r="BR35" s="32">
        <v>17222.976759033867</v>
      </c>
      <c r="BS35" s="32">
        <v>8357.545282445024</v>
      </c>
      <c r="BT35" s="24">
        <v>7776.5763798206453</v>
      </c>
      <c r="BU35" s="32">
        <v>4014.013768112</v>
      </c>
      <c r="BV35" s="32">
        <v>3762.5626117086454</v>
      </c>
      <c r="BW35" s="24">
        <v>9177.0382053064423</v>
      </c>
      <c r="BX35" s="32">
        <v>1956.3976070721208</v>
      </c>
      <c r="BY35" s="32">
        <v>1064.4867461651684</v>
      </c>
      <c r="BZ35" s="32">
        <v>6156.1538520691538</v>
      </c>
      <c r="CA35" s="33">
        <v>1613.9469889891307</v>
      </c>
      <c r="CB35" s="33">
        <v>0</v>
      </c>
      <c r="CC35" s="34">
        <v>459380.08761024592</v>
      </c>
      <c r="CD35" s="35">
        <v>237394.54542542418</v>
      </c>
      <c r="CE35" s="35">
        <v>110952.65073490012</v>
      </c>
      <c r="CF35" s="35">
        <v>111032.89144992163</v>
      </c>
      <c r="CG35" s="16">
        <v>0</v>
      </c>
      <c r="CH35" s="11"/>
      <c r="CI35" s="11"/>
      <c r="CJ35" s="11"/>
      <c r="CK35" s="14">
        <v>1880311.3978884385</v>
      </c>
      <c r="CL35" s="8" t="str">
        <f>IF(ROUND(SUM(CK35),1)&gt;ROUND(SUM(Tableau_B!CK35),1),"Supply &gt; Use",IF(ROUND(SUM(CK35),1)&lt;ROUND(SUM(Tableau_B!CK35),1),"Supply &lt; Use",""))</f>
        <v/>
      </c>
    </row>
    <row r="36" spans="1:90" s="22" customFormat="1" ht="26.25" customHeight="1" x14ac:dyDescent="0.25">
      <c r="A36" s="296" t="s">
        <v>155</v>
      </c>
      <c r="B36" s="239" t="s">
        <v>294</v>
      </c>
      <c r="C36" s="23">
        <v>303238.07572931342</v>
      </c>
      <c r="D36" s="24">
        <v>90.465284311483273</v>
      </c>
      <c r="E36" s="36">
        <v>0</v>
      </c>
      <c r="F36" s="36">
        <v>0</v>
      </c>
      <c r="G36" s="36">
        <v>90.465284311483273</v>
      </c>
      <c r="H36" s="37">
        <v>0</v>
      </c>
      <c r="I36" s="24">
        <v>299117.48775999359</v>
      </c>
      <c r="J36" s="36">
        <v>8923.6004915369467</v>
      </c>
      <c r="K36" s="36">
        <v>31.706284733692549</v>
      </c>
      <c r="L36" s="36">
        <v>1.9211807694812997</v>
      </c>
      <c r="M36" s="36">
        <v>3732.340345767605</v>
      </c>
      <c r="N36" s="36">
        <v>2541.26462032167</v>
      </c>
      <c r="O36" s="36">
        <v>1.470604033623789E-2</v>
      </c>
      <c r="P36" s="36">
        <v>269635.10934442293</v>
      </c>
      <c r="Q36" s="36">
        <v>0</v>
      </c>
      <c r="R36" s="36">
        <v>1.9820474364285066</v>
      </c>
      <c r="S36" s="36">
        <v>3835.8128705202562</v>
      </c>
      <c r="T36" s="36">
        <v>9120.7278162901093</v>
      </c>
      <c r="U36" s="36">
        <v>1.6929163162935472</v>
      </c>
      <c r="V36" s="36">
        <v>2.4548002814877845E-2</v>
      </c>
      <c r="W36" s="36">
        <v>3.0737083185122156E-2</v>
      </c>
      <c r="X36" s="36">
        <v>1.0799717435204175</v>
      </c>
      <c r="Y36" s="36">
        <v>0.51978195365194502</v>
      </c>
      <c r="Z36" s="36">
        <v>2.6342426536973771</v>
      </c>
      <c r="AA36" s="36">
        <v>1285.2597051116666</v>
      </c>
      <c r="AB36" s="36">
        <v>1.7661492893206321</v>
      </c>
      <c r="AC36" s="37">
        <v>0.50704774177084577</v>
      </c>
      <c r="AD36" s="24">
        <v>0</v>
      </c>
      <c r="AE36" s="36">
        <v>0</v>
      </c>
      <c r="AF36" s="36">
        <v>0</v>
      </c>
      <c r="AG36" s="37">
        <v>3368.0050956512719</v>
      </c>
      <c r="AH36" s="24">
        <v>399.5706486062341</v>
      </c>
      <c r="AI36" s="36">
        <v>329.61921121517173</v>
      </c>
      <c r="AJ36" s="36">
        <v>69.951437391062385</v>
      </c>
      <c r="AK36" s="36">
        <v>0</v>
      </c>
      <c r="AL36" s="24">
        <v>0</v>
      </c>
      <c r="AM36" s="36">
        <v>0</v>
      </c>
      <c r="AN36" s="36">
        <v>0</v>
      </c>
      <c r="AO36" s="36">
        <v>0</v>
      </c>
      <c r="AP36" s="36">
        <v>0</v>
      </c>
      <c r="AQ36" s="36">
        <v>0</v>
      </c>
      <c r="AR36" s="37">
        <v>0</v>
      </c>
      <c r="AS36" s="24">
        <v>110.56635334479152</v>
      </c>
      <c r="AT36" s="36">
        <v>1.1964417612423923</v>
      </c>
      <c r="AU36" s="36">
        <v>0</v>
      </c>
      <c r="AV36" s="36">
        <v>0</v>
      </c>
      <c r="AW36" s="36">
        <v>109.36991158354913</v>
      </c>
      <c r="AX36" s="24">
        <v>0</v>
      </c>
      <c r="AY36" s="36">
        <v>0</v>
      </c>
      <c r="AZ36" s="36">
        <v>0</v>
      </c>
      <c r="BA36" s="36">
        <v>0</v>
      </c>
      <c r="BB36" s="37">
        <v>41.106355490912343</v>
      </c>
      <c r="BC36" s="36">
        <v>0</v>
      </c>
      <c r="BD36" s="24">
        <v>66.063596838805054</v>
      </c>
      <c r="BE36" s="36">
        <v>48.826296041189522</v>
      </c>
      <c r="BF36" s="36">
        <v>1.7417114480046711</v>
      </c>
      <c r="BG36" s="36">
        <v>15.49558934961086</v>
      </c>
      <c r="BH36" s="36">
        <v>0</v>
      </c>
      <c r="BI36" s="36">
        <v>0</v>
      </c>
      <c r="BJ36" s="24">
        <v>44.303587334552788</v>
      </c>
      <c r="BK36" s="36">
        <v>8.0453724403549618</v>
      </c>
      <c r="BL36" s="36">
        <v>0</v>
      </c>
      <c r="BM36" s="36">
        <v>0</v>
      </c>
      <c r="BN36" s="36">
        <v>36.258214894197828</v>
      </c>
      <c r="BO36" s="37">
        <v>0</v>
      </c>
      <c r="BP36" s="37">
        <v>0</v>
      </c>
      <c r="BQ36" s="24">
        <v>0</v>
      </c>
      <c r="BR36" s="36">
        <v>0</v>
      </c>
      <c r="BS36" s="36">
        <v>0</v>
      </c>
      <c r="BT36" s="24">
        <v>0</v>
      </c>
      <c r="BU36" s="36">
        <v>0</v>
      </c>
      <c r="BV36" s="36">
        <v>0</v>
      </c>
      <c r="BW36" s="24">
        <v>0</v>
      </c>
      <c r="BX36" s="36">
        <v>0</v>
      </c>
      <c r="BY36" s="36">
        <v>0</v>
      </c>
      <c r="BZ36" s="36">
        <v>0</v>
      </c>
      <c r="CA36" s="37">
        <v>0</v>
      </c>
      <c r="CB36" s="37">
        <v>0</v>
      </c>
      <c r="CC36" s="34">
        <v>0</v>
      </c>
      <c r="CD36" s="36">
        <v>0</v>
      </c>
      <c r="CE36" s="38">
        <v>0</v>
      </c>
      <c r="CF36" s="38">
        <v>0</v>
      </c>
      <c r="CG36" s="16">
        <v>0</v>
      </c>
      <c r="CH36" s="11"/>
      <c r="CI36" s="11"/>
      <c r="CJ36" s="11"/>
      <c r="CK36" s="14">
        <v>303238.07572931342</v>
      </c>
      <c r="CL36" s="8" t="str">
        <f>IF(ROUND(SUM(CK36),1)&gt;ROUND(SUM(Tableau_B!CK36),1),"Supply &gt; Use",IF(ROUND(SUM(CK36),1)&lt;ROUND(SUM(Tableau_B!CK36),1),"Supply &lt; Use",""))</f>
        <v/>
      </c>
    </row>
    <row r="37" spans="1:90" s="22" customFormat="1" ht="26.25" customHeight="1" thickBot="1" x14ac:dyDescent="0.3">
      <c r="A37" s="297" t="s">
        <v>0</v>
      </c>
      <c r="B37" s="219" t="s">
        <v>121</v>
      </c>
      <c r="C37" s="39"/>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8"/>
    </row>
    <row r="38" spans="1:90" s="22" customFormat="1" ht="26.25" customHeight="1" thickTop="1" thickBot="1" x14ac:dyDescent="0.3">
      <c r="A38" s="298" t="s">
        <v>156</v>
      </c>
      <c r="B38" s="231" t="s">
        <v>281</v>
      </c>
      <c r="C38" s="41">
        <v>3616931.6479032282</v>
      </c>
      <c r="D38" s="41">
        <v>98683.401994543572</v>
      </c>
      <c r="E38" s="41">
        <v>40892.86702415286</v>
      </c>
      <c r="F38" s="41">
        <v>54362.317504640247</v>
      </c>
      <c r="G38" s="41">
        <v>3428.2174657504684</v>
      </c>
      <c r="H38" s="41">
        <v>6554.6801968426735</v>
      </c>
      <c r="I38" s="41">
        <v>2474893.0042448053</v>
      </c>
      <c r="J38" s="41">
        <v>69665.155867074282</v>
      </c>
      <c r="K38" s="41">
        <v>8667.2066917374395</v>
      </c>
      <c r="L38" s="41">
        <v>3695.3721038155704</v>
      </c>
      <c r="M38" s="41">
        <v>26240.456621853657</v>
      </c>
      <c r="N38" s="41">
        <v>11836.34784372325</v>
      </c>
      <c r="O38" s="41">
        <v>1574015.8471867214</v>
      </c>
      <c r="P38" s="41">
        <v>495927.72061801661</v>
      </c>
      <c r="Q38" s="41">
        <v>7528.2509003346968</v>
      </c>
      <c r="R38" s="41">
        <v>4336.948014484401</v>
      </c>
      <c r="S38" s="41">
        <v>68961.828092703305</v>
      </c>
      <c r="T38" s="41">
        <v>177090.46195712005</v>
      </c>
      <c r="U38" s="41">
        <v>5723.8716059230273</v>
      </c>
      <c r="V38" s="41">
        <v>1790.2102999512001</v>
      </c>
      <c r="W38" s="41">
        <v>1903.2322097508413</v>
      </c>
      <c r="X38" s="41">
        <v>4980.7686075087022</v>
      </c>
      <c r="Y38" s="41">
        <v>3395.4425059239816</v>
      </c>
      <c r="Z38" s="41">
        <v>956.74211903646119</v>
      </c>
      <c r="AA38" s="41">
        <v>5183.6133175612858</v>
      </c>
      <c r="AB38" s="41">
        <v>2993.5276815652692</v>
      </c>
      <c r="AC38" s="41">
        <v>534022.34261798218</v>
      </c>
      <c r="AD38" s="41">
        <v>43417.1455598252</v>
      </c>
      <c r="AE38" s="41">
        <v>2807.7674375421711</v>
      </c>
      <c r="AF38" s="41">
        <v>40609.378122283029</v>
      </c>
      <c r="AG38" s="41">
        <v>53469.402947625647</v>
      </c>
      <c r="AH38" s="41">
        <v>64405.641652086219</v>
      </c>
      <c r="AI38" s="41">
        <v>10900.475702378111</v>
      </c>
      <c r="AJ38" s="41">
        <v>25163.231222767001</v>
      </c>
      <c r="AK38" s="41">
        <v>28341.934726941108</v>
      </c>
      <c r="AL38" s="41">
        <v>177119.28494236572</v>
      </c>
      <c r="AM38" s="41">
        <v>64841.290189503074</v>
      </c>
      <c r="AN38" s="41">
        <v>29586.931432133733</v>
      </c>
      <c r="AO38" s="41">
        <v>68503.664142768714</v>
      </c>
      <c r="AP38" s="41">
        <v>11181.761503333586</v>
      </c>
      <c r="AQ38" s="41">
        <v>3005.6376746266014</v>
      </c>
      <c r="AR38" s="41">
        <v>20561.299279281437</v>
      </c>
      <c r="AS38" s="41">
        <v>9702.4184466739862</v>
      </c>
      <c r="AT38" s="41">
        <v>1975.7050602423089</v>
      </c>
      <c r="AU38" s="41">
        <v>1764.8401271904186</v>
      </c>
      <c r="AV38" s="41">
        <v>1448.0274615773953</v>
      </c>
      <c r="AW38" s="41">
        <v>4513.8457976638629</v>
      </c>
      <c r="AX38" s="41">
        <v>3689.9412941228661</v>
      </c>
      <c r="AY38" s="41">
        <v>1817.1073012831066</v>
      </c>
      <c r="AZ38" s="41">
        <v>789.61207193132213</v>
      </c>
      <c r="BA38" s="41">
        <v>1083.2219209084374</v>
      </c>
      <c r="BB38" s="41">
        <v>4043.6359170268202</v>
      </c>
      <c r="BC38" s="41">
        <v>0</v>
      </c>
      <c r="BD38" s="41">
        <v>24926.073066701068</v>
      </c>
      <c r="BE38" s="41">
        <v>15962.314032641212</v>
      </c>
      <c r="BF38" s="41">
        <v>4664.7997712711003</v>
      </c>
      <c r="BG38" s="41">
        <v>2724.8107193443075</v>
      </c>
      <c r="BH38" s="41">
        <v>596.0834905386414</v>
      </c>
      <c r="BI38" s="41">
        <v>978.06505290580787</v>
      </c>
      <c r="BJ38" s="41">
        <v>17960.264486391552</v>
      </c>
      <c r="BK38" s="41">
        <v>5021.8000617356274</v>
      </c>
      <c r="BL38" s="41">
        <v>5327.9451124600764</v>
      </c>
      <c r="BM38" s="41">
        <v>759.86073844278837</v>
      </c>
      <c r="BN38" s="41">
        <v>6850.6585737530577</v>
      </c>
      <c r="BO38" s="41">
        <v>25532.059408644338</v>
      </c>
      <c r="BP38" s="41">
        <v>13672.505137543038</v>
      </c>
      <c r="BQ38" s="41">
        <v>25709.377764463003</v>
      </c>
      <c r="BR38" s="41">
        <v>17351.832482017977</v>
      </c>
      <c r="BS38" s="41">
        <v>8357.545282445024</v>
      </c>
      <c r="BT38" s="41">
        <v>7777.1191989096442</v>
      </c>
      <c r="BU38" s="41">
        <v>4014.2727952235196</v>
      </c>
      <c r="BV38" s="41">
        <v>3762.8464036861242</v>
      </c>
      <c r="BW38" s="41">
        <v>9177.8823420432454</v>
      </c>
      <c r="BX38" s="41">
        <v>1956.5262187250394</v>
      </c>
      <c r="BY38" s="41">
        <v>1064.4867461651684</v>
      </c>
      <c r="BZ38" s="41">
        <v>6156.8693771530379</v>
      </c>
      <c r="CA38" s="41">
        <v>1614.1674053499992</v>
      </c>
      <c r="CB38" s="41">
        <v>0</v>
      </c>
      <c r="CC38" s="41">
        <v>459380.08761024592</v>
      </c>
      <c r="CD38" s="41">
        <v>237394.54542542418</v>
      </c>
      <c r="CE38" s="41">
        <v>110952.65073490012</v>
      </c>
      <c r="CF38" s="41">
        <v>111032.89144992163</v>
      </c>
      <c r="CG38" s="41">
        <v>51599.856348267611</v>
      </c>
      <c r="CH38" s="42"/>
      <c r="CI38" s="41">
        <v>3719840.2096267119</v>
      </c>
      <c r="CJ38" s="41">
        <v>85883.077913554502</v>
      </c>
      <c r="CK38" s="41">
        <v>7933634.8794020088</v>
      </c>
      <c r="CL38" s="8" t="str">
        <f>IF(ROUND(SUM(CK38),1)&gt;ROUND(SUM(Tableau_B!CK38),1),"Supply &gt; Use",IF(ROUND(SUM(CK38),1)&lt;ROUND(SUM(Tableau_B!CK38),1),"Supply &lt; Use",""))</f>
        <v/>
      </c>
    </row>
    <row r="39" spans="1:90" s="22" customFormat="1" ht="26.25" customHeight="1" thickTop="1" x14ac:dyDescent="0.25">
      <c r="A39" s="299"/>
      <c r="CK39" s="43"/>
      <c r="CL39" s="45"/>
    </row>
  </sheetData>
  <dataConsolidate/>
  <conditionalFormatting sqref="CL3:CL38">
    <cfRule type="containsText" dxfId="13" priority="1" stopIfTrue="1" operator="containsText" text="Supply &lt; Use">
      <formula>NOT(ISERROR(SEARCH("Supply &lt; Use",CL3)))</formula>
    </cfRule>
    <cfRule type="containsText" dxfId="12" priority="2" stopIfTrue="1" operator="containsText" text="Supply &gt; Use">
      <formula>NOT(ISERROR(SEARCH("Supply &gt; Use",CL3)))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4D843EEE-15B7-4C0F-BDF3-818E7E0ACE21}">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B17FB7FF-9AF6-4338-8D02-74E58D09676D}">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63A0-D82F-45E3-BBE1-0FF710D42647}">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296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85883.077913554516</v>
      </c>
      <c r="D3" s="326">
        <v>48806.518253581999</v>
      </c>
      <c r="E3" s="326">
        <v>667.62733008999999</v>
      </c>
      <c r="F3" s="326">
        <v>48138.890923491999</v>
      </c>
      <c r="G3" s="326">
        <v>0</v>
      </c>
      <c r="H3" s="326">
        <v>0</v>
      </c>
      <c r="I3" s="326">
        <v>12612.173603602399</v>
      </c>
      <c r="J3" s="326">
        <v>0</v>
      </c>
      <c r="K3" s="326">
        <v>0</v>
      </c>
      <c r="L3" s="326">
        <v>0</v>
      </c>
      <c r="M3" s="326">
        <v>0</v>
      </c>
      <c r="N3" s="326">
        <v>0</v>
      </c>
      <c r="O3" s="326">
        <v>0</v>
      </c>
      <c r="P3" s="326">
        <v>12612.173603602399</v>
      </c>
      <c r="Q3" s="326">
        <v>0</v>
      </c>
      <c r="R3" s="326">
        <v>0</v>
      </c>
      <c r="S3" s="326">
        <v>0</v>
      </c>
      <c r="T3" s="326">
        <v>0</v>
      </c>
      <c r="U3" s="326">
        <v>0</v>
      </c>
      <c r="V3" s="326">
        <v>0</v>
      </c>
      <c r="W3" s="326">
        <v>0</v>
      </c>
      <c r="X3" s="326">
        <v>0</v>
      </c>
      <c r="Y3" s="326">
        <v>0</v>
      </c>
      <c r="Z3" s="326">
        <v>0</v>
      </c>
      <c r="AA3" s="326">
        <v>0</v>
      </c>
      <c r="AB3" s="326">
        <v>0</v>
      </c>
      <c r="AC3" s="326">
        <v>24464.386056370106</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v>0</v>
      </c>
      <c r="CI3" s="327"/>
      <c r="CJ3" s="327"/>
      <c r="CK3" s="326">
        <v>85883.077913554516</v>
      </c>
      <c r="CL3" s="144" t="str">
        <f>IF(ROUND(SUM(CK3),1)&gt;ROUND(SUM(Tableau_A!CK3),1),"Supply &lt; Use",IF(ROUND(SUM(CK3),1)&lt;ROUND(SUM(Tableau_A!CK3),1),"Supply &gt; Use",""))</f>
        <v/>
      </c>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IF(ROUND(SUM(CK4),1)&gt;ROUND(SUM(Tableau_A!CK4),1),"Supply &lt; Use",IF(ROUND(SUM(CK4),1)&lt;ROUND(SUM(Tableau_A!CK4),1),"Supply &gt; Use",""))</f>
        <v/>
      </c>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IF(ROUND(SUM(CK5),1)&gt;ROUND(SUM(Tableau_A!CK5),1),"Supply &lt; Use",IF(ROUND(SUM(CK5),1)&lt;ROUND(SUM(Tableau_A!CK5),1),"Supply &gt; Use",""))</f>
        <v/>
      </c>
    </row>
    <row r="6" spans="1:90" s="152" customFormat="1" ht="26.25" customHeight="1" x14ac:dyDescent="0.25">
      <c r="A6" s="293" t="s">
        <v>125</v>
      </c>
      <c r="B6" s="213" t="s">
        <v>90</v>
      </c>
      <c r="C6" s="146">
        <v>1145.07685928659</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1145.07685928659</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1145.07685928659</v>
      </c>
      <c r="CL6" s="144" t="str">
        <f>IF(ROUND(SUM(CK6),1)&gt;ROUND(SUM(Tableau_A!CK6),1),"Supply &lt; Use",IF(ROUND(SUM(CK6),1)&lt;ROUND(SUM(Tableau_A!CK6),1),"Supply &gt; Use",""))</f>
        <v/>
      </c>
    </row>
    <row r="7" spans="1:90" s="152" customFormat="1" ht="26.25" customHeight="1" x14ac:dyDescent="0.25">
      <c r="A7" s="293" t="s">
        <v>126</v>
      </c>
      <c r="B7" s="213" t="s">
        <v>91</v>
      </c>
      <c r="C7" s="146">
        <v>9611.4773608905016</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9611.4773608905016</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9611.4773608905016</v>
      </c>
      <c r="CL7" s="144" t="str">
        <f>IF(ROUND(SUM(CK7),1)&gt;ROUND(SUM(Tableau_A!CK7),1),"Supply &lt; Use",IF(ROUND(SUM(CK7),1)&lt;ROUND(SUM(Tableau_A!CK7),1),"Supply &gt; Use",""))</f>
        <v/>
      </c>
    </row>
    <row r="8" spans="1:90" s="152" customFormat="1" ht="26.25" customHeight="1" x14ac:dyDescent="0.25">
      <c r="A8" s="293" t="s">
        <v>127</v>
      </c>
      <c r="B8" s="213" t="s">
        <v>92</v>
      </c>
      <c r="C8" s="146">
        <v>13603.289954047959</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13603.289954047959</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13603.289954047959</v>
      </c>
      <c r="CL8" s="144" t="str">
        <f>IF(ROUND(SUM(CK8),1)&gt;ROUND(SUM(Tableau_A!CK8),1),"Supply &lt; Use",IF(ROUND(SUM(CK8),1)&lt;ROUND(SUM(Tableau_A!CK8),1),"Supply &gt; Use",""))</f>
        <v/>
      </c>
    </row>
    <row r="9" spans="1:90" s="152" customFormat="1" ht="26.25" customHeight="1" x14ac:dyDescent="0.25">
      <c r="A9" s="293" t="s">
        <v>128</v>
      </c>
      <c r="B9" s="213" t="s">
        <v>93</v>
      </c>
      <c r="C9" s="146">
        <v>61418.6918571844</v>
      </c>
      <c r="D9" s="147">
        <v>48806.518253581999</v>
      </c>
      <c r="E9" s="148">
        <v>667.62733008999999</v>
      </c>
      <c r="F9" s="148">
        <v>48138.890923491999</v>
      </c>
      <c r="G9" s="148">
        <v>0</v>
      </c>
      <c r="H9" s="147">
        <v>0</v>
      </c>
      <c r="I9" s="147">
        <v>12612.173603602399</v>
      </c>
      <c r="J9" s="148">
        <v>0</v>
      </c>
      <c r="K9" s="148">
        <v>0</v>
      </c>
      <c r="L9" s="148">
        <v>0</v>
      </c>
      <c r="M9" s="148">
        <v>0</v>
      </c>
      <c r="N9" s="148">
        <v>0</v>
      </c>
      <c r="O9" s="148">
        <v>0</v>
      </c>
      <c r="P9" s="148">
        <v>12612.173603602399</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61418.6918571844</v>
      </c>
      <c r="CL9" s="144" t="str">
        <f>IF(ROUND(SUM(CK9),1)&gt;ROUND(SUM(Tableau_A!CK9),1),"Supply &lt; Use",IF(ROUND(SUM(CK9),1)&lt;ROUND(SUM(Tableau_A!CK9),1),"Supply &gt; Use",""))</f>
        <v/>
      </c>
    </row>
    <row r="10" spans="1:90" s="152" customFormat="1" ht="26.25" customHeight="1" x14ac:dyDescent="0.25">
      <c r="A10" s="293" t="s">
        <v>129</v>
      </c>
      <c r="B10" s="214" t="s">
        <v>94</v>
      </c>
      <c r="C10" s="146">
        <v>104.54188214505494</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104.54188214505494</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104.54188214505494</v>
      </c>
      <c r="CL10" s="144" t="str">
        <f>IF(ROUND(SUM(CK10),1)&gt;ROUND(SUM(Tableau_A!CK10),1),"Supply &lt; Use",IF(ROUND(SUM(CK10),1)&lt;ROUND(SUM(Tableau_A!CK10),1),"Supply &gt; Use",""))</f>
        <v/>
      </c>
    </row>
    <row r="11" spans="1:90" s="157" customFormat="1" ht="26.25" customHeight="1" x14ac:dyDescent="0.25">
      <c r="A11" s="291" t="s">
        <v>130</v>
      </c>
      <c r="B11" s="212" t="s">
        <v>95</v>
      </c>
      <c r="C11" s="154">
        <v>3472078.7643442294</v>
      </c>
      <c r="D11" s="155">
        <v>49801.709871551589</v>
      </c>
      <c r="E11" s="155">
        <v>40150.065824652869</v>
      </c>
      <c r="F11" s="155">
        <v>6223.4265811482483</v>
      </c>
      <c r="G11" s="155">
        <v>3428.2174657504684</v>
      </c>
      <c r="H11" s="155">
        <v>5437.2296736449953</v>
      </c>
      <c r="I11" s="155">
        <v>2448356.5139430198</v>
      </c>
      <c r="J11" s="155">
        <v>69436.548211074289</v>
      </c>
      <c r="K11" s="155">
        <v>8667.2066917374395</v>
      </c>
      <c r="L11" s="155">
        <v>3689.6171619855149</v>
      </c>
      <c r="M11" s="155">
        <v>23598.988969299706</v>
      </c>
      <c r="N11" s="155">
        <v>10923.248417811094</v>
      </c>
      <c r="O11" s="155">
        <v>1573255.3631867212</v>
      </c>
      <c r="P11" s="155">
        <v>482721.58894902683</v>
      </c>
      <c r="Q11" s="155">
        <v>7528.0243279093484</v>
      </c>
      <c r="R11" s="155">
        <v>4326.7937189556415</v>
      </c>
      <c r="S11" s="155">
        <v>60298.366960964267</v>
      </c>
      <c r="T11" s="155">
        <v>176992.92667712001</v>
      </c>
      <c r="U11" s="155">
        <v>5723.8716059230264</v>
      </c>
      <c r="V11" s="155">
        <v>1790.2102999512001</v>
      </c>
      <c r="W11" s="155">
        <v>1903.2322097508413</v>
      </c>
      <c r="X11" s="155">
        <v>4980.7686075087022</v>
      </c>
      <c r="Y11" s="155">
        <v>3395.4425059239816</v>
      </c>
      <c r="Z11" s="155">
        <v>956.74211903646108</v>
      </c>
      <c r="AA11" s="155">
        <v>5174.0456407543415</v>
      </c>
      <c r="AB11" s="155">
        <v>2993.5276815652692</v>
      </c>
      <c r="AC11" s="155">
        <v>488728.13060881215</v>
      </c>
      <c r="AD11" s="155">
        <v>20490.325043806784</v>
      </c>
      <c r="AE11" s="155">
        <v>2807.7674375421711</v>
      </c>
      <c r="AF11" s="155">
        <v>17682.557606264614</v>
      </c>
      <c r="AG11" s="155">
        <v>53373.184861791407</v>
      </c>
      <c r="AH11" s="155">
        <v>64405.641652086219</v>
      </c>
      <c r="AI11" s="155">
        <v>10900.475702378111</v>
      </c>
      <c r="AJ11" s="155">
        <v>25163.231222767001</v>
      </c>
      <c r="AK11" s="155">
        <v>28341.934726941108</v>
      </c>
      <c r="AL11" s="155">
        <v>177119.28494236575</v>
      </c>
      <c r="AM11" s="155">
        <v>64841.290189503074</v>
      </c>
      <c r="AN11" s="155">
        <v>29586.931432133733</v>
      </c>
      <c r="AO11" s="155">
        <v>68503.664142768714</v>
      </c>
      <c r="AP11" s="155">
        <v>11181.761503333586</v>
      </c>
      <c r="AQ11" s="155">
        <v>3005.6376746266014</v>
      </c>
      <c r="AR11" s="155">
        <v>20561.29927928144</v>
      </c>
      <c r="AS11" s="155">
        <v>9702.418446673988</v>
      </c>
      <c r="AT11" s="155">
        <v>1975.7050602423089</v>
      </c>
      <c r="AU11" s="155">
        <v>1764.8401271904188</v>
      </c>
      <c r="AV11" s="155">
        <v>1448.0274615773953</v>
      </c>
      <c r="AW11" s="155">
        <v>4513.8457976638629</v>
      </c>
      <c r="AX11" s="155">
        <v>3689.9412941228661</v>
      </c>
      <c r="AY11" s="155">
        <v>1817.1073012831066</v>
      </c>
      <c r="AZ11" s="155">
        <v>789.61207193132213</v>
      </c>
      <c r="BA11" s="155">
        <v>1083.2219209084374</v>
      </c>
      <c r="BB11" s="155">
        <v>4043.6359170268202</v>
      </c>
      <c r="BC11" s="155">
        <v>0</v>
      </c>
      <c r="BD11" s="155">
        <v>24926.073066701068</v>
      </c>
      <c r="BE11" s="155">
        <v>15962.314032641212</v>
      </c>
      <c r="BF11" s="155">
        <v>4664.7997712711003</v>
      </c>
      <c r="BG11" s="155">
        <v>2724.8107193443075</v>
      </c>
      <c r="BH11" s="155">
        <v>596.0834905386414</v>
      </c>
      <c r="BI11" s="155">
        <v>978.06505290580787</v>
      </c>
      <c r="BJ11" s="155">
        <v>17960.264486391548</v>
      </c>
      <c r="BK11" s="155">
        <v>5021.8000617356274</v>
      </c>
      <c r="BL11" s="155">
        <v>5327.9451124600764</v>
      </c>
      <c r="BM11" s="155">
        <v>759.86073844278837</v>
      </c>
      <c r="BN11" s="155">
        <v>6850.6585737530577</v>
      </c>
      <c r="BO11" s="155">
        <v>25532.059408644334</v>
      </c>
      <c r="BP11" s="155">
        <v>13672.505137543039</v>
      </c>
      <c r="BQ11" s="155">
        <v>25709.377764462995</v>
      </c>
      <c r="BR11" s="155">
        <v>17351.832482017973</v>
      </c>
      <c r="BS11" s="155">
        <v>8357.545282445024</v>
      </c>
      <c r="BT11" s="155">
        <v>7777.1191989096424</v>
      </c>
      <c r="BU11" s="155">
        <v>4014.2727952235191</v>
      </c>
      <c r="BV11" s="155">
        <v>3762.8464036861233</v>
      </c>
      <c r="BW11" s="155">
        <v>9177.8823420432473</v>
      </c>
      <c r="BX11" s="155">
        <v>1956.5262187250394</v>
      </c>
      <c r="BY11" s="155">
        <v>1064.4867461651684</v>
      </c>
      <c r="BZ11" s="155">
        <v>6156.8693771530379</v>
      </c>
      <c r="CA11" s="155">
        <v>1614.1674053499992</v>
      </c>
      <c r="CB11" s="155">
        <v>0</v>
      </c>
      <c r="CC11" s="155">
        <v>459380.08761024586</v>
      </c>
      <c r="CD11" s="155">
        <v>237394.54542542418</v>
      </c>
      <c r="CE11" s="155">
        <v>110952.65073490012</v>
      </c>
      <c r="CF11" s="155">
        <v>111032.89144992163</v>
      </c>
      <c r="CG11" s="155">
        <v>43820.620913059007</v>
      </c>
      <c r="CH11" s="155">
        <v>-997.98925544192934</v>
      </c>
      <c r="CI11" s="155">
        <v>1629764.6126900001</v>
      </c>
      <c r="CJ11" s="156"/>
      <c r="CK11" s="154">
        <v>5604046.0963020921</v>
      </c>
      <c r="CL11" s="144" t="str">
        <f>IF(ROUND(SUM(CK11),1)&gt;ROUND(SUM(Tableau_A!CK11),1),"Supply &lt; Use",IF(ROUND(SUM(CK11),1)&lt;ROUND(SUM(Tableau_A!CK11),1),"Supply &gt; Use",""))</f>
        <v/>
      </c>
    </row>
    <row r="12" spans="1:90" s="157" customFormat="1" ht="26.25" customHeight="1" x14ac:dyDescent="0.25">
      <c r="A12" s="292" t="s">
        <v>131</v>
      </c>
      <c r="B12" s="215" t="s">
        <v>96</v>
      </c>
      <c r="C12" s="146">
        <v>112496.92534149393</v>
      </c>
      <c r="D12" s="147">
        <v>606.20204737314486</v>
      </c>
      <c r="E12" s="148">
        <v>606.20204737314486</v>
      </c>
      <c r="F12" s="148">
        <v>0</v>
      </c>
      <c r="G12" s="148">
        <v>0</v>
      </c>
      <c r="H12" s="147">
        <v>989.84791402408302</v>
      </c>
      <c r="I12" s="147">
        <v>91224.560225696696</v>
      </c>
      <c r="J12" s="148">
        <v>1126.0481990268627</v>
      </c>
      <c r="K12" s="148">
        <v>0</v>
      </c>
      <c r="L12" s="148">
        <v>0</v>
      </c>
      <c r="M12" s="148">
        <v>694.63061321234863</v>
      </c>
      <c r="N12" s="148">
        <v>650.37956518765122</v>
      </c>
      <c r="O12" s="148">
        <v>0</v>
      </c>
      <c r="P12" s="148">
        <v>29.132151999999998</v>
      </c>
      <c r="Q12" s="148">
        <v>0</v>
      </c>
      <c r="R12" s="148">
        <v>0</v>
      </c>
      <c r="S12" s="148">
        <v>7671.6423600398384</v>
      </c>
      <c r="T12" s="148">
        <v>81052.727336229989</v>
      </c>
      <c r="U12" s="148">
        <v>0</v>
      </c>
      <c r="V12" s="148">
        <v>0</v>
      </c>
      <c r="W12" s="148">
        <v>0</v>
      </c>
      <c r="X12" s="148">
        <v>0</v>
      </c>
      <c r="Y12" s="148">
        <v>0</v>
      </c>
      <c r="Z12" s="148">
        <v>0</v>
      </c>
      <c r="AA12" s="148">
        <v>0</v>
      </c>
      <c r="AB12" s="148">
        <v>0</v>
      </c>
      <c r="AC12" s="147">
        <v>19676.2213944</v>
      </c>
      <c r="AD12" s="147">
        <v>2.0030113689564998E-2</v>
      </c>
      <c r="AE12" s="148">
        <v>6.201165564009712E-3</v>
      </c>
      <c r="AF12" s="148">
        <v>1.3828948125555284E-2</v>
      </c>
      <c r="AG12" s="147">
        <v>0</v>
      </c>
      <c r="AH12" s="147">
        <v>0</v>
      </c>
      <c r="AI12" s="148">
        <v>0</v>
      </c>
      <c r="AJ12" s="148">
        <v>0</v>
      </c>
      <c r="AK12" s="148">
        <v>0</v>
      </c>
      <c r="AL12" s="147">
        <v>0</v>
      </c>
      <c r="AM12" s="148">
        <v>0</v>
      </c>
      <c r="AN12" s="148">
        <v>0</v>
      </c>
      <c r="AO12" s="148">
        <v>0</v>
      </c>
      <c r="AP12" s="148">
        <v>0</v>
      </c>
      <c r="AQ12" s="148">
        <v>0</v>
      </c>
      <c r="AR12" s="147">
        <v>0</v>
      </c>
      <c r="AS12" s="147">
        <v>5.2205767942321273E-3</v>
      </c>
      <c r="AT12" s="148">
        <v>0</v>
      </c>
      <c r="AU12" s="148">
        <v>5.2205767942321273E-3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2.3135998798482268E-2</v>
      </c>
      <c r="BU12" s="148">
        <v>1.1040236171408924E-2</v>
      </c>
      <c r="BV12" s="148">
        <v>1.2095762627073344E-2</v>
      </c>
      <c r="BW12" s="147">
        <v>3.5978739370523427E-2</v>
      </c>
      <c r="BX12" s="148">
        <v>5.4816772433094983E-3</v>
      </c>
      <c r="BY12" s="148">
        <v>0</v>
      </c>
      <c r="BZ12" s="148">
        <v>3.0497062127213925E-2</v>
      </c>
      <c r="CA12" s="147">
        <v>9.3945713471971799E-3</v>
      </c>
      <c r="CB12" s="147">
        <v>0</v>
      </c>
      <c r="CC12" s="158">
        <v>1964.289036770198</v>
      </c>
      <c r="CD12" s="159">
        <v>1807.82169872444</v>
      </c>
      <c r="CE12" s="159">
        <v>0</v>
      </c>
      <c r="CF12" s="159">
        <v>156.46733804575786</v>
      </c>
      <c r="CG12" s="151">
        <v>-274.17537826411717</v>
      </c>
      <c r="CH12" s="151">
        <v>0</v>
      </c>
      <c r="CI12" s="151">
        <v>2160.2550000000001</v>
      </c>
      <c r="CJ12" s="149"/>
      <c r="CK12" s="151">
        <v>116347.29400000001</v>
      </c>
      <c r="CL12" s="144" t="str">
        <f>IF(ROUND(SUM(CK12),1)&gt;ROUND(SUM(Tableau_A!CK12),1),"Supply &lt; Use",IF(ROUND(SUM(CK12),1)&lt;ROUND(SUM(Tableau_A!CK12),1),"Supply &gt; Use",""))</f>
        <v/>
      </c>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83.453199999999995</v>
      </c>
      <c r="CH13" s="153">
        <v>0</v>
      </c>
      <c r="CI13" s="153">
        <v>8.1638999999999999</v>
      </c>
      <c r="CJ13" s="149"/>
      <c r="CK13" s="151">
        <v>91.617099999999994</v>
      </c>
      <c r="CL13" s="144" t="str">
        <f>IF(ROUND(SUM(CK13),1)&gt;ROUND(SUM(Tableau_A!CK13),1),"Supply &lt; Use",IF(ROUND(SUM(CK13),1)&lt;ROUND(SUM(Tableau_A!CK13),1),"Supply &gt; Use",""))</f>
        <v/>
      </c>
    </row>
    <row r="14" spans="1:90" s="157" customFormat="1" ht="26.25" customHeight="1" x14ac:dyDescent="0.25">
      <c r="A14" s="293" t="s">
        <v>133</v>
      </c>
      <c r="B14" s="216" t="s">
        <v>98</v>
      </c>
      <c r="C14" s="146">
        <v>27119.598449999998</v>
      </c>
      <c r="D14" s="147">
        <v>0</v>
      </c>
      <c r="E14" s="148">
        <v>0</v>
      </c>
      <c r="F14" s="148">
        <v>0</v>
      </c>
      <c r="G14" s="148">
        <v>0</v>
      </c>
      <c r="H14" s="147">
        <v>0</v>
      </c>
      <c r="I14" s="147">
        <v>9543.6869999999999</v>
      </c>
      <c r="J14" s="148">
        <v>0</v>
      </c>
      <c r="K14" s="148">
        <v>0</v>
      </c>
      <c r="L14" s="148">
        <v>0</v>
      </c>
      <c r="M14" s="148">
        <v>0</v>
      </c>
      <c r="N14" s="148">
        <v>0</v>
      </c>
      <c r="O14" s="148">
        <v>0</v>
      </c>
      <c r="P14" s="148">
        <v>0</v>
      </c>
      <c r="Q14" s="148">
        <v>0</v>
      </c>
      <c r="R14" s="148">
        <v>0</v>
      </c>
      <c r="S14" s="148">
        <v>0</v>
      </c>
      <c r="T14" s="148">
        <v>9543.6869999999999</v>
      </c>
      <c r="U14" s="148">
        <v>0</v>
      </c>
      <c r="V14" s="148">
        <v>0</v>
      </c>
      <c r="W14" s="148">
        <v>0</v>
      </c>
      <c r="X14" s="148">
        <v>0</v>
      </c>
      <c r="Y14" s="148">
        <v>0</v>
      </c>
      <c r="Z14" s="148">
        <v>0</v>
      </c>
      <c r="AA14" s="148">
        <v>0</v>
      </c>
      <c r="AB14" s="148">
        <v>0</v>
      </c>
      <c r="AC14" s="147">
        <v>17575.91145</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248.62600000000384</v>
      </c>
      <c r="CH14" s="153">
        <v>0</v>
      </c>
      <c r="CI14" s="153">
        <v>0</v>
      </c>
      <c r="CJ14" s="149"/>
      <c r="CK14" s="151">
        <v>27368.224450000002</v>
      </c>
      <c r="CL14" s="144" t="str">
        <f>IF(ROUND(SUM(CK14),1)&gt;ROUND(SUM(Tableau_A!CK14),1),"Supply &lt; Use",IF(ROUND(SUM(CK14),1)&lt;ROUND(SUM(Tableau_A!CK14),1),"Supply &gt; Use",""))</f>
        <v/>
      </c>
    </row>
    <row r="15" spans="1:90" s="157" customFormat="1" ht="26.25" customHeight="1" x14ac:dyDescent="0.25">
      <c r="A15" s="293" t="s">
        <v>134</v>
      </c>
      <c r="B15" s="216" t="s">
        <v>99</v>
      </c>
      <c r="C15" s="146">
        <v>55848.597762764075</v>
      </c>
      <c r="D15" s="147">
        <v>0</v>
      </c>
      <c r="E15" s="148">
        <v>0</v>
      </c>
      <c r="F15" s="148">
        <v>0</v>
      </c>
      <c r="G15" s="148">
        <v>0</v>
      </c>
      <c r="H15" s="147">
        <v>940.90104953721459</v>
      </c>
      <c r="I15" s="147">
        <v>54907.696713226862</v>
      </c>
      <c r="J15" s="148">
        <v>121.60062927128803</v>
      </c>
      <c r="K15" s="148">
        <v>0</v>
      </c>
      <c r="L15" s="148">
        <v>0</v>
      </c>
      <c r="M15" s="148">
        <v>0</v>
      </c>
      <c r="N15" s="148">
        <v>0</v>
      </c>
      <c r="O15" s="148">
        <v>0</v>
      </c>
      <c r="P15" s="148">
        <v>10981.753199999999</v>
      </c>
      <c r="Q15" s="148">
        <v>0</v>
      </c>
      <c r="R15" s="148">
        <v>0</v>
      </c>
      <c r="S15" s="148">
        <v>7100.783157595587</v>
      </c>
      <c r="T15" s="148">
        <v>36420.969637360002</v>
      </c>
      <c r="U15" s="148">
        <v>107.81136311003023</v>
      </c>
      <c r="V15" s="148">
        <v>11.495084287686414</v>
      </c>
      <c r="W15" s="148">
        <v>11.308730532169312</v>
      </c>
      <c r="X15" s="148">
        <v>83.639322068938426</v>
      </c>
      <c r="Y15" s="148">
        <v>23.045339095098285</v>
      </c>
      <c r="Z15" s="148">
        <v>2.6751572009099567</v>
      </c>
      <c r="AA15" s="148">
        <v>0</v>
      </c>
      <c r="AB15" s="148">
        <v>42.615092705167342</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-676.45473576406948</v>
      </c>
      <c r="CH15" s="153">
        <v>0</v>
      </c>
      <c r="CI15" s="153">
        <v>1678.76</v>
      </c>
      <c r="CJ15" s="149"/>
      <c r="CK15" s="151">
        <v>56850.903027000008</v>
      </c>
      <c r="CL15" s="144" t="str">
        <f>IF(ROUND(SUM(CK15),1)&gt;ROUND(SUM(Tableau_A!CK15),1),"Supply &lt; Use",IF(ROUND(SUM(CK15),1)&lt;ROUND(SUM(Tableau_A!CK15),1),"Supply &gt; Use",""))</f>
        <v/>
      </c>
    </row>
    <row r="16" spans="1:90" s="157" customFormat="1" ht="26.25" customHeight="1" x14ac:dyDescent="0.25">
      <c r="A16" s="293" t="s">
        <v>135</v>
      </c>
      <c r="B16" s="216" t="s">
        <v>100</v>
      </c>
      <c r="C16" s="146">
        <v>1493768.5822586687</v>
      </c>
      <c r="D16" s="147">
        <v>2.7405606235837769E-4</v>
      </c>
      <c r="E16" s="148">
        <v>2.7405606235837769E-4</v>
      </c>
      <c r="F16" s="148">
        <v>0</v>
      </c>
      <c r="G16" s="148">
        <v>0</v>
      </c>
      <c r="H16" s="147">
        <v>0</v>
      </c>
      <c r="I16" s="147">
        <v>1493762.4057906184</v>
      </c>
      <c r="J16" s="148">
        <v>5.9417999999999999E-2</v>
      </c>
      <c r="K16" s="148">
        <v>0</v>
      </c>
      <c r="L16" s="148">
        <v>9.7046055670793885E-3</v>
      </c>
      <c r="M16" s="148">
        <v>2.9113816701238169E-2</v>
      </c>
      <c r="N16" s="148">
        <v>1.9409211134158777E-2</v>
      </c>
      <c r="O16" s="148">
        <v>1493761.7011689008</v>
      </c>
      <c r="P16" s="148">
        <v>1.9409211134158777E-2</v>
      </c>
      <c r="Q16" s="148">
        <v>0.21350132247574657</v>
      </c>
      <c r="R16" s="148">
        <v>3.8818422268317554E-2</v>
      </c>
      <c r="S16" s="148">
        <v>3.8818422268317554E-2</v>
      </c>
      <c r="T16" s="148">
        <v>0.10675066123787329</v>
      </c>
      <c r="U16" s="148">
        <v>7.4612605567079396E-2</v>
      </c>
      <c r="V16" s="148">
        <v>4.7271722379603406E-3</v>
      </c>
      <c r="W16" s="148">
        <v>9.0700215297450423E-3</v>
      </c>
      <c r="X16" s="148">
        <v>3.2745217366453395E-2</v>
      </c>
      <c r="Y16" s="148">
        <v>0</v>
      </c>
      <c r="Z16" s="148">
        <v>1.9409211134158777E-2</v>
      </c>
      <c r="AA16" s="148">
        <v>2.9113816701238169E-2</v>
      </c>
      <c r="AB16" s="148">
        <v>0</v>
      </c>
      <c r="AC16" s="147">
        <v>4.8523027835396942E-2</v>
      </c>
      <c r="AD16" s="147">
        <v>3.8818422268317554E-2</v>
      </c>
      <c r="AE16" s="148">
        <v>3.8818422268317554E-2</v>
      </c>
      <c r="AF16" s="148">
        <v>0</v>
      </c>
      <c r="AG16" s="147">
        <v>1.9409211134158777E-2</v>
      </c>
      <c r="AH16" s="147">
        <v>1.3226125436808278</v>
      </c>
      <c r="AI16" s="148">
        <v>8.3026379245543E-2</v>
      </c>
      <c r="AJ16" s="148">
        <v>0.30899260098914505</v>
      </c>
      <c r="AK16" s="148">
        <v>0.93059356344613975</v>
      </c>
      <c r="AL16" s="147">
        <v>0.10675066123787329</v>
      </c>
      <c r="AM16" s="148">
        <v>0</v>
      </c>
      <c r="AN16" s="148">
        <v>0</v>
      </c>
      <c r="AO16" s="148">
        <v>0</v>
      </c>
      <c r="AP16" s="148">
        <v>0</v>
      </c>
      <c r="AQ16" s="148">
        <v>0.10675066123787329</v>
      </c>
      <c r="AR16" s="147">
        <v>0.37889535694145915</v>
      </c>
      <c r="AS16" s="147">
        <v>5.8227633402476331E-2</v>
      </c>
      <c r="AT16" s="148">
        <v>9.7046055670793885E-3</v>
      </c>
      <c r="AU16" s="148">
        <v>0</v>
      </c>
      <c r="AV16" s="148">
        <v>0</v>
      </c>
      <c r="AW16" s="148">
        <v>4.8523027835396942E-2</v>
      </c>
      <c r="AX16" s="147">
        <v>9.7046055670793885E-3</v>
      </c>
      <c r="AY16" s="148">
        <v>9.7046055670793885E-3</v>
      </c>
      <c r="AZ16" s="148">
        <v>0</v>
      </c>
      <c r="BA16" s="148">
        <v>0</v>
      </c>
      <c r="BB16" s="147">
        <v>1.3877585960923526</v>
      </c>
      <c r="BC16" s="148">
        <v>0</v>
      </c>
      <c r="BD16" s="147">
        <v>1.3877585960923526</v>
      </c>
      <c r="BE16" s="148">
        <v>2.9113816701238169E-2</v>
      </c>
      <c r="BF16" s="148">
        <v>0</v>
      </c>
      <c r="BG16" s="148">
        <v>1.3586447793911145</v>
      </c>
      <c r="BH16" s="148">
        <v>0</v>
      </c>
      <c r="BI16" s="148">
        <v>0</v>
      </c>
      <c r="BJ16" s="147">
        <v>1.3877585960923526</v>
      </c>
      <c r="BK16" s="148">
        <v>1.3877585960923526</v>
      </c>
      <c r="BL16" s="148">
        <v>0</v>
      </c>
      <c r="BM16" s="148">
        <v>0</v>
      </c>
      <c r="BN16" s="148">
        <v>0</v>
      </c>
      <c r="BO16" s="147">
        <v>0</v>
      </c>
      <c r="BP16" s="147">
        <v>0</v>
      </c>
      <c r="BQ16" s="147">
        <v>0</v>
      </c>
      <c r="BR16" s="148">
        <v>0</v>
      </c>
      <c r="BS16" s="148">
        <v>0</v>
      </c>
      <c r="BT16" s="147">
        <v>9.0980917233587991E-3</v>
      </c>
      <c r="BU16" s="148">
        <v>6.5033005316256108E-3</v>
      </c>
      <c r="BV16" s="148">
        <v>2.5947911917331883E-3</v>
      </c>
      <c r="BW16" s="147">
        <v>2.0878652214282825E-2</v>
      </c>
      <c r="BX16" s="148">
        <v>1.6435956887517665E-2</v>
      </c>
      <c r="BY16" s="148">
        <v>4.715269453145899E-4</v>
      </c>
      <c r="BZ16" s="148">
        <v>3.9711683814505697E-3</v>
      </c>
      <c r="CA16" s="147">
        <v>0</v>
      </c>
      <c r="CB16" s="147">
        <v>0</v>
      </c>
      <c r="CC16" s="158">
        <v>90.218431156293065</v>
      </c>
      <c r="CD16" s="148">
        <v>82.298604503924182</v>
      </c>
      <c r="CE16" s="148">
        <v>0.62109475629308086</v>
      </c>
      <c r="CF16" s="148">
        <v>7.2987318960758119</v>
      </c>
      <c r="CG16" s="153">
        <v>-129931.87600785494</v>
      </c>
      <c r="CH16" s="153">
        <v>-3.5999999852265319E-6</v>
      </c>
      <c r="CI16" s="153">
        <v>0</v>
      </c>
      <c r="CJ16" s="149"/>
      <c r="CK16" s="151">
        <v>1363926.9246783701</v>
      </c>
      <c r="CL16" s="144" t="str">
        <f>IF(ROUND(SUM(CK16),1)&gt;ROUND(SUM(Tableau_A!CK16),1),"Supply &lt; Use",IF(ROUND(SUM(CK16),1)&lt;ROUND(SUM(Tableau_A!CK16),1),"Supply &gt; Use",""))</f>
        <v/>
      </c>
    </row>
    <row r="17" spans="1:90" s="157" customFormat="1" ht="26.25" customHeight="1" x14ac:dyDescent="0.25">
      <c r="A17" s="293" t="s">
        <v>136</v>
      </c>
      <c r="B17" s="216" t="s">
        <v>101</v>
      </c>
      <c r="C17" s="146">
        <v>450615.18974583608</v>
      </c>
      <c r="D17" s="147">
        <v>15675.073377558165</v>
      </c>
      <c r="E17" s="148">
        <v>15675.058328877945</v>
      </c>
      <c r="F17" s="148">
        <v>1.5048680220164862E-2</v>
      </c>
      <c r="G17" s="148">
        <v>0</v>
      </c>
      <c r="H17" s="147">
        <v>1877.9136112235533</v>
      </c>
      <c r="I17" s="147">
        <v>221906.96086460206</v>
      </c>
      <c r="J17" s="148">
        <v>37297.925206872234</v>
      </c>
      <c r="K17" s="148">
        <v>3828.1975465557448</v>
      </c>
      <c r="L17" s="148">
        <v>335.94872171119772</v>
      </c>
      <c r="M17" s="148">
        <v>2736.0697838706387</v>
      </c>
      <c r="N17" s="148">
        <v>2337.5568641730169</v>
      </c>
      <c r="O17" s="148">
        <v>19156.099672951841</v>
      </c>
      <c r="P17" s="148">
        <v>100603.20377672612</v>
      </c>
      <c r="Q17" s="148">
        <v>3650.7623932418969</v>
      </c>
      <c r="R17" s="148">
        <v>550.28032965952968</v>
      </c>
      <c r="S17" s="148">
        <v>19254.822871469645</v>
      </c>
      <c r="T17" s="148">
        <v>24241.365528821952</v>
      </c>
      <c r="U17" s="148">
        <v>1888.7792341389566</v>
      </c>
      <c r="V17" s="148">
        <v>537.06556194582447</v>
      </c>
      <c r="W17" s="148">
        <v>555.57415570820376</v>
      </c>
      <c r="X17" s="148">
        <v>1774.0915555788838</v>
      </c>
      <c r="Y17" s="148">
        <v>1232.066219736321</v>
      </c>
      <c r="Z17" s="148">
        <v>394.0694668227747</v>
      </c>
      <c r="AA17" s="148">
        <v>516.97256594085297</v>
      </c>
      <c r="AB17" s="148">
        <v>1016.109408676461</v>
      </c>
      <c r="AC17" s="147">
        <v>130978.4687017336</v>
      </c>
      <c r="AD17" s="147">
        <v>1808.8965495664006</v>
      </c>
      <c r="AE17" s="148">
        <v>464.69420519177982</v>
      </c>
      <c r="AF17" s="148">
        <v>1344.2023443746207</v>
      </c>
      <c r="AG17" s="147">
        <v>5569.7612150835421</v>
      </c>
      <c r="AH17" s="147">
        <v>14846.9041685742</v>
      </c>
      <c r="AI17" s="148">
        <v>2016.715097737318</v>
      </c>
      <c r="AJ17" s="148">
        <v>5469.7761727088682</v>
      </c>
      <c r="AK17" s="148">
        <v>7360.4128981280137</v>
      </c>
      <c r="AL17" s="147">
        <v>4401.8334567695474</v>
      </c>
      <c r="AM17" s="148">
        <v>2032.4356231575769</v>
      </c>
      <c r="AN17" s="148">
        <v>4.1961487252158998</v>
      </c>
      <c r="AO17" s="148">
        <v>2.5816516481118419</v>
      </c>
      <c r="AP17" s="148">
        <v>2122.3398365805529</v>
      </c>
      <c r="AQ17" s="148">
        <v>240.28019665809046</v>
      </c>
      <c r="AR17" s="147">
        <v>7867.6033861075603</v>
      </c>
      <c r="AS17" s="147">
        <v>2300.1427549403052</v>
      </c>
      <c r="AT17" s="148">
        <v>684.9330362586079</v>
      </c>
      <c r="AU17" s="148">
        <v>543.8418820992589</v>
      </c>
      <c r="AV17" s="148">
        <v>207.3487115320049</v>
      </c>
      <c r="AW17" s="148">
        <v>864.01912505043379</v>
      </c>
      <c r="AX17" s="147">
        <v>1535.87869384241</v>
      </c>
      <c r="AY17" s="148">
        <v>780.73009674420746</v>
      </c>
      <c r="AZ17" s="148">
        <v>296.35752043020409</v>
      </c>
      <c r="BA17" s="148">
        <v>458.79107666799837</v>
      </c>
      <c r="BB17" s="147">
        <v>405.63579145233098</v>
      </c>
      <c r="BC17" s="148">
        <v>0</v>
      </c>
      <c r="BD17" s="147">
        <v>8268.992567027266</v>
      </c>
      <c r="BE17" s="148">
        <v>5657.4973969208077</v>
      </c>
      <c r="BF17" s="148">
        <v>710.36377350172563</v>
      </c>
      <c r="BG17" s="148">
        <v>1361.9234986771612</v>
      </c>
      <c r="BH17" s="148">
        <v>202.60114218071655</v>
      </c>
      <c r="BI17" s="148">
        <v>336.6067557468553</v>
      </c>
      <c r="BJ17" s="147">
        <v>3349.3976615992528</v>
      </c>
      <c r="BK17" s="148">
        <v>164.05560441879086</v>
      </c>
      <c r="BL17" s="148">
        <v>2559.4922305832838</v>
      </c>
      <c r="BM17" s="148">
        <v>204.45632759539313</v>
      </c>
      <c r="BN17" s="148">
        <v>421.39349900178473</v>
      </c>
      <c r="BO17" s="147">
        <v>7338.7178103254391</v>
      </c>
      <c r="BP17" s="147">
        <v>6334.4322720713963</v>
      </c>
      <c r="BQ17" s="147">
        <v>8985.7776545431552</v>
      </c>
      <c r="BR17" s="148">
        <v>5406.8567374898448</v>
      </c>
      <c r="BS17" s="148">
        <v>3578.9209170533113</v>
      </c>
      <c r="BT17" s="147">
        <v>2735.1671887284006</v>
      </c>
      <c r="BU17" s="148">
        <v>1401.3645882690487</v>
      </c>
      <c r="BV17" s="148">
        <v>1333.8026004593519</v>
      </c>
      <c r="BW17" s="147">
        <v>3753.721426702346</v>
      </c>
      <c r="BX17" s="148">
        <v>989.62622252954918</v>
      </c>
      <c r="BY17" s="148">
        <v>272.96406143009381</v>
      </c>
      <c r="BZ17" s="148">
        <v>2491.1311427427031</v>
      </c>
      <c r="CA17" s="147">
        <v>673.91059338519801</v>
      </c>
      <c r="CB17" s="147">
        <v>0</v>
      </c>
      <c r="CC17" s="158">
        <v>134766.07055173357</v>
      </c>
      <c r="CD17" s="148">
        <v>110756.08815894465</v>
      </c>
      <c r="CE17" s="148">
        <v>18.266175592879577</v>
      </c>
      <c r="CF17" s="148">
        <v>23991.716217196044</v>
      </c>
      <c r="CG17" s="153">
        <v>-5487.2099075698061</v>
      </c>
      <c r="CH17" s="153">
        <v>40.61960999999792</v>
      </c>
      <c r="CI17" s="153">
        <v>60414.9</v>
      </c>
      <c r="CJ17" s="149"/>
      <c r="CK17" s="151">
        <v>640349.56999999995</v>
      </c>
      <c r="CL17" s="144" t="str">
        <f>IF(ROUND(SUM(CK17),1)&gt;ROUND(SUM(Tableau_A!CK17),1),"Supply &lt; Use",IF(ROUND(SUM(CK17),1)&lt;ROUND(SUM(Tableau_A!CK17),1),"Supply &gt; Use",""))</f>
        <v/>
      </c>
    </row>
    <row r="18" spans="1:90" s="157" customFormat="1" ht="26.25" customHeight="1" x14ac:dyDescent="0.25">
      <c r="A18" s="293" t="s">
        <v>137</v>
      </c>
      <c r="B18" s="216" t="s">
        <v>102</v>
      </c>
      <c r="C18" s="146">
        <v>14172.985790001201</v>
      </c>
      <c r="D18" s="147">
        <v>293.22862044155409</v>
      </c>
      <c r="E18" s="148">
        <v>10.122240687775712</v>
      </c>
      <c r="F18" s="148">
        <v>210.79051628370945</v>
      </c>
      <c r="G18" s="148">
        <v>72.315863470068962</v>
      </c>
      <c r="H18" s="147">
        <v>91.847187754164594</v>
      </c>
      <c r="I18" s="147">
        <v>1085.2204481908655</v>
      </c>
      <c r="J18" s="148">
        <v>42.174315460020921</v>
      </c>
      <c r="K18" s="148">
        <v>17.529496754409859</v>
      </c>
      <c r="L18" s="148">
        <v>15.125268797851698</v>
      </c>
      <c r="M18" s="148">
        <v>7.5048553326154588</v>
      </c>
      <c r="N18" s="148">
        <v>23.771311030875069</v>
      </c>
      <c r="O18" s="148">
        <v>1.4472468511197756E-2</v>
      </c>
      <c r="P18" s="148">
        <v>240.78895541789433</v>
      </c>
      <c r="Q18" s="148">
        <v>5.8006102965582222</v>
      </c>
      <c r="R18" s="148">
        <v>27.611096467418811</v>
      </c>
      <c r="S18" s="148">
        <v>144.51805905713599</v>
      </c>
      <c r="T18" s="148">
        <v>1.5429093087853343</v>
      </c>
      <c r="U18" s="148">
        <v>237.82105931965356</v>
      </c>
      <c r="V18" s="148">
        <v>9.5401321336083331</v>
      </c>
      <c r="W18" s="148">
        <v>9.6214623792307865</v>
      </c>
      <c r="X18" s="148">
        <v>31.916744616420822</v>
      </c>
      <c r="Y18" s="148">
        <v>18.037641382320434</v>
      </c>
      <c r="Z18" s="148">
        <v>6.8742990573572325</v>
      </c>
      <c r="AA18" s="148">
        <v>19.618445171457221</v>
      </c>
      <c r="AB18" s="148">
        <v>225.40931373873994</v>
      </c>
      <c r="AC18" s="147">
        <v>0</v>
      </c>
      <c r="AD18" s="147">
        <v>61.048605553577552</v>
      </c>
      <c r="AE18" s="148">
        <v>19.064641289904884</v>
      </c>
      <c r="AF18" s="148">
        <v>41.983964263672668</v>
      </c>
      <c r="AG18" s="147">
        <v>1375.8476349114035</v>
      </c>
      <c r="AH18" s="147">
        <v>1038.6574092895269</v>
      </c>
      <c r="AI18" s="148">
        <v>141.42025691979325</v>
      </c>
      <c r="AJ18" s="148">
        <v>724.83806957825914</v>
      </c>
      <c r="AK18" s="148">
        <v>172.39908279147454</v>
      </c>
      <c r="AL18" s="147">
        <v>2210.6869154389115</v>
      </c>
      <c r="AM18" s="148">
        <v>1112.3783313731094</v>
      </c>
      <c r="AN18" s="148">
        <v>2.7299484018260025</v>
      </c>
      <c r="AO18" s="148">
        <v>62.407541192878668</v>
      </c>
      <c r="AP18" s="148">
        <v>995.95578828329792</v>
      </c>
      <c r="AQ18" s="148">
        <v>37.215306187799158</v>
      </c>
      <c r="AR18" s="147">
        <v>88.166336690616248</v>
      </c>
      <c r="AS18" s="147">
        <v>311.06238218974829</v>
      </c>
      <c r="AT18" s="148">
        <v>13.311728317189036</v>
      </c>
      <c r="AU18" s="148">
        <v>50.426687883875218</v>
      </c>
      <c r="AV18" s="148">
        <v>17.30230485334927</v>
      </c>
      <c r="AW18" s="148">
        <v>230.02166113533474</v>
      </c>
      <c r="AX18" s="147">
        <v>193.89135080714581</v>
      </c>
      <c r="AY18" s="148">
        <v>9.0677590706178741E-4</v>
      </c>
      <c r="AZ18" s="148">
        <v>48.319354477195176</v>
      </c>
      <c r="BA18" s="148">
        <v>145.57108955404357</v>
      </c>
      <c r="BB18" s="147">
        <v>83.440613339371609</v>
      </c>
      <c r="BC18" s="148">
        <v>0</v>
      </c>
      <c r="BD18" s="147">
        <v>1153.7605495304911</v>
      </c>
      <c r="BE18" s="148">
        <v>481.24233849827704</v>
      </c>
      <c r="BF18" s="148">
        <v>565.89081440213283</v>
      </c>
      <c r="BG18" s="148">
        <v>11.459874065274128</v>
      </c>
      <c r="BH18" s="148">
        <v>78.365675429061426</v>
      </c>
      <c r="BI18" s="148">
        <v>16.801847135745568</v>
      </c>
      <c r="BJ18" s="147">
        <v>2637.000123227187</v>
      </c>
      <c r="BK18" s="148">
        <v>2228.6437282431939</v>
      </c>
      <c r="BL18" s="148">
        <v>37.797024269415807</v>
      </c>
      <c r="BM18" s="148">
        <v>31.885143786606047</v>
      </c>
      <c r="BN18" s="148">
        <v>338.67422692797129</v>
      </c>
      <c r="BO18" s="147">
        <v>1434.1399181131744</v>
      </c>
      <c r="BP18" s="147">
        <v>140.09042974679642</v>
      </c>
      <c r="BQ18" s="147">
        <v>1528.7406131193277</v>
      </c>
      <c r="BR18" s="148">
        <v>1368.7445728033113</v>
      </c>
      <c r="BS18" s="148">
        <v>159.99604031601638</v>
      </c>
      <c r="BT18" s="147">
        <v>81.511794871854278</v>
      </c>
      <c r="BU18" s="148">
        <v>44.649344764502047</v>
      </c>
      <c r="BV18" s="148">
        <v>36.862450107352238</v>
      </c>
      <c r="BW18" s="147">
        <v>364.2146314177931</v>
      </c>
      <c r="BX18" s="148">
        <v>27.426179313661379</v>
      </c>
      <c r="BY18" s="148">
        <v>11.710133360059965</v>
      </c>
      <c r="BZ18" s="148">
        <v>325.07831874407174</v>
      </c>
      <c r="CA18" s="147">
        <v>0.4302253676909582</v>
      </c>
      <c r="CB18" s="147">
        <v>0</v>
      </c>
      <c r="CC18" s="158">
        <v>37561.694994254074</v>
      </c>
      <c r="CD18" s="148">
        <v>294.03782861118282</v>
      </c>
      <c r="CE18" s="148">
        <v>36370.746825617891</v>
      </c>
      <c r="CF18" s="148">
        <v>896.9103400250051</v>
      </c>
      <c r="CG18" s="153">
        <v>-14041.262784255261</v>
      </c>
      <c r="CH18" s="153">
        <v>0</v>
      </c>
      <c r="CI18" s="153">
        <v>237907</v>
      </c>
      <c r="CJ18" s="149"/>
      <c r="CK18" s="151">
        <v>275600.41800000001</v>
      </c>
      <c r="CL18" s="144" t="str">
        <f>IF(ROUND(SUM(CK18),1)&gt;ROUND(SUM(Tableau_A!CK18),1),"Supply &lt; Use",IF(ROUND(SUM(CK18),1)&lt;ROUND(SUM(Tableau_A!CK18),1),"Supply &gt; Use",""))</f>
        <v/>
      </c>
    </row>
    <row r="19" spans="1:90" s="157" customFormat="1" ht="26.25" customHeight="1" x14ac:dyDescent="0.25">
      <c r="A19" s="293" t="s">
        <v>138</v>
      </c>
      <c r="B19" s="216" t="s">
        <v>103</v>
      </c>
      <c r="C19" s="146">
        <v>69904.499276484799</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69.112099999999998</v>
      </c>
      <c r="AD19" s="147">
        <v>0</v>
      </c>
      <c r="AE19" s="148">
        <v>0</v>
      </c>
      <c r="AF19" s="148">
        <v>0</v>
      </c>
      <c r="AG19" s="147">
        <v>0</v>
      </c>
      <c r="AH19" s="147">
        <v>0</v>
      </c>
      <c r="AI19" s="148">
        <v>0</v>
      </c>
      <c r="AJ19" s="148">
        <v>0</v>
      </c>
      <c r="AK19" s="148">
        <v>0</v>
      </c>
      <c r="AL19" s="147">
        <v>68415.14501716588</v>
      </c>
      <c r="AM19" s="148">
        <v>0</v>
      </c>
      <c r="AN19" s="148">
        <v>0</v>
      </c>
      <c r="AO19" s="148">
        <v>68415.14501716588</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1420.2421593189249</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10414.324723515194</v>
      </c>
      <c r="CH19" s="153">
        <v>0</v>
      </c>
      <c r="CI19" s="153">
        <v>39861</v>
      </c>
      <c r="CJ19" s="149"/>
      <c r="CK19" s="151">
        <v>120179.82399999999</v>
      </c>
      <c r="CL19" s="144" t="str">
        <f>IF(ROUND(SUM(CK19),1)&gt;ROUND(SUM(Tableau_A!CK19),1),"Supply &lt; Use",IF(ROUND(SUM(CK19),1)&lt;ROUND(SUM(Tableau_A!CK19),1),"Supply &gt; Use",""))</f>
        <v/>
      </c>
    </row>
    <row r="20" spans="1:90" s="157" customFormat="1" ht="26.25" customHeight="1" x14ac:dyDescent="0.25">
      <c r="A20" s="293" t="s">
        <v>139</v>
      </c>
      <c r="B20" s="216" t="s">
        <v>104</v>
      </c>
      <c r="C20" s="146">
        <v>217436.75530082622</v>
      </c>
      <c r="D20" s="147">
        <v>0</v>
      </c>
      <c r="E20" s="148">
        <v>0</v>
      </c>
      <c r="F20" s="148">
        <v>0</v>
      </c>
      <c r="G20" s="148">
        <v>0</v>
      </c>
      <c r="H20" s="147">
        <v>0</v>
      </c>
      <c r="I20" s="147">
        <v>217436.75530082622</v>
      </c>
      <c r="J20" s="148">
        <v>0</v>
      </c>
      <c r="K20" s="148">
        <v>0</v>
      </c>
      <c r="L20" s="148">
        <v>0</v>
      </c>
      <c r="M20" s="148">
        <v>0</v>
      </c>
      <c r="N20" s="148">
        <v>0</v>
      </c>
      <c r="O20" s="148">
        <v>0</v>
      </c>
      <c r="P20" s="148">
        <v>217436.75530082622</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21623.379019999993</v>
      </c>
      <c r="CH20" s="153">
        <v>-932.13432082621148</v>
      </c>
      <c r="CI20" s="153">
        <v>29568</v>
      </c>
      <c r="CJ20" s="149"/>
      <c r="CK20" s="151">
        <v>267696</v>
      </c>
      <c r="CL20" s="144" t="str">
        <f>IF(ROUND(SUM(CK20),1)&gt;ROUND(SUM(Tableau_A!CK20),1),"Supply &lt; Use",IF(ROUND(SUM(CK20),1)&lt;ROUND(SUM(Tableau_A!CK20),1),"Supply &gt; Use",""))</f>
        <v/>
      </c>
    </row>
    <row r="21" spans="1:90" s="157" customFormat="1" ht="26.25" customHeight="1" x14ac:dyDescent="0.25">
      <c r="A21" s="293" t="s">
        <v>140</v>
      </c>
      <c r="B21" s="216" t="s">
        <v>105</v>
      </c>
      <c r="C21" s="146">
        <v>178425.38499344329</v>
      </c>
      <c r="D21" s="147">
        <v>9343.5531527515886</v>
      </c>
      <c r="E21" s="148">
        <v>5836.1622955316261</v>
      </c>
      <c r="F21" s="148">
        <v>2977.5170143352252</v>
      </c>
      <c r="G21" s="148">
        <v>529.87384288473663</v>
      </c>
      <c r="H21" s="147">
        <v>249.12828539005866</v>
      </c>
      <c r="I21" s="147">
        <v>13148.554363278814</v>
      </c>
      <c r="J21" s="148">
        <v>3377.4744587455361</v>
      </c>
      <c r="K21" s="148">
        <v>449.07506556161803</v>
      </c>
      <c r="L21" s="148">
        <v>748.56849595072299</v>
      </c>
      <c r="M21" s="148">
        <v>217.28190588212087</v>
      </c>
      <c r="N21" s="148">
        <v>261.24076448147849</v>
      </c>
      <c r="O21" s="148">
        <v>2016.9125481263409</v>
      </c>
      <c r="P21" s="148">
        <v>207.13146674945955</v>
      </c>
      <c r="Q21" s="148">
        <v>509.12574833101462</v>
      </c>
      <c r="R21" s="148">
        <v>432.81378956502516</v>
      </c>
      <c r="S21" s="148">
        <v>1338.4711810153058</v>
      </c>
      <c r="T21" s="148">
        <v>823.3366359680673</v>
      </c>
      <c r="U21" s="148">
        <v>717.14105716242909</v>
      </c>
      <c r="V21" s="148">
        <v>303.47950314292888</v>
      </c>
      <c r="W21" s="148">
        <v>354.62870014108842</v>
      </c>
      <c r="X21" s="148">
        <v>399.02121122366418</v>
      </c>
      <c r="Y21" s="148">
        <v>318.62201735126018</v>
      </c>
      <c r="Z21" s="148">
        <v>80.314814760818166</v>
      </c>
      <c r="AA21" s="148">
        <v>372.10815422222771</v>
      </c>
      <c r="AB21" s="148">
        <v>221.8068448977063</v>
      </c>
      <c r="AC21" s="147">
        <v>1152.5838458497992</v>
      </c>
      <c r="AD21" s="147">
        <v>4622.5963202112716</v>
      </c>
      <c r="AE21" s="148">
        <v>129.95090863809094</v>
      </c>
      <c r="AF21" s="148">
        <v>4492.6454115731804</v>
      </c>
      <c r="AG21" s="147">
        <v>19690.618543225726</v>
      </c>
      <c r="AH21" s="147">
        <v>20231.37116689665</v>
      </c>
      <c r="AI21" s="148">
        <v>5202.1919847254931</v>
      </c>
      <c r="AJ21" s="148">
        <v>10439.152068980467</v>
      </c>
      <c r="AK21" s="148">
        <v>4590.0271131906866</v>
      </c>
      <c r="AL21" s="147">
        <v>69504.475722368312</v>
      </c>
      <c r="AM21" s="148">
        <v>52094.523725047351</v>
      </c>
      <c r="AN21" s="148">
        <v>12150.930455898264</v>
      </c>
      <c r="AO21" s="148">
        <v>10.980010452186029</v>
      </c>
      <c r="AP21" s="148">
        <v>3728.6261499790444</v>
      </c>
      <c r="AQ21" s="148">
        <v>1519.4153809914646</v>
      </c>
      <c r="AR21" s="147">
        <v>3290.3518706060277</v>
      </c>
      <c r="AS21" s="147">
        <v>3427.0971134490374</v>
      </c>
      <c r="AT21" s="148">
        <v>598.57953705648765</v>
      </c>
      <c r="AU21" s="148">
        <v>192.07339883409992</v>
      </c>
      <c r="AV21" s="148">
        <v>336.38257340184953</v>
      </c>
      <c r="AW21" s="148">
        <v>2300.0616041566004</v>
      </c>
      <c r="AX21" s="147">
        <v>0</v>
      </c>
      <c r="AY21" s="148">
        <v>0</v>
      </c>
      <c r="AZ21" s="148">
        <v>0</v>
      </c>
      <c r="BA21" s="148">
        <v>0</v>
      </c>
      <c r="BB21" s="147">
        <v>2956.3515482875569</v>
      </c>
      <c r="BC21" s="148">
        <v>0</v>
      </c>
      <c r="BD21" s="147">
        <v>6343.9333150803095</v>
      </c>
      <c r="BE21" s="148">
        <v>3385.3091820129275</v>
      </c>
      <c r="BF21" s="148">
        <v>2484.2528862831418</v>
      </c>
      <c r="BG21" s="148">
        <v>170.48909232628574</v>
      </c>
      <c r="BH21" s="148">
        <v>63.721717616013962</v>
      </c>
      <c r="BI21" s="148">
        <v>240.16043684194156</v>
      </c>
      <c r="BJ21" s="147">
        <v>7274.1527356740289</v>
      </c>
      <c r="BK21" s="148">
        <v>2312.2128736574687</v>
      </c>
      <c r="BL21" s="148">
        <v>247.41777486353911</v>
      </c>
      <c r="BM21" s="148">
        <v>122.39836011714118</v>
      </c>
      <c r="BN21" s="148">
        <v>4592.1237270358797</v>
      </c>
      <c r="BO21" s="147">
        <v>6694.8700244647935</v>
      </c>
      <c r="BP21" s="147">
        <v>2339.4279455742108</v>
      </c>
      <c r="BQ21" s="147">
        <v>6975.801115391554</v>
      </c>
      <c r="BR21" s="148">
        <v>5213.1048430672627</v>
      </c>
      <c r="BS21" s="148">
        <v>1762.6962723242918</v>
      </c>
      <c r="BT21" s="147">
        <v>403.06881023613374</v>
      </c>
      <c r="BU21" s="148">
        <v>234.35258526240071</v>
      </c>
      <c r="BV21" s="148">
        <v>168.71622497373303</v>
      </c>
      <c r="BW21" s="147">
        <v>777.44911470741454</v>
      </c>
      <c r="BX21" s="148">
        <v>53.029859379466508</v>
      </c>
      <c r="BY21" s="148">
        <v>282.52076992982745</v>
      </c>
      <c r="BZ21" s="148">
        <v>441.89848539812056</v>
      </c>
      <c r="CA21" s="147">
        <v>0</v>
      </c>
      <c r="CB21" s="147">
        <v>0</v>
      </c>
      <c r="CC21" s="158">
        <v>70645.141589795268</v>
      </c>
      <c r="CD21" s="148">
        <v>0</v>
      </c>
      <c r="CE21" s="148">
        <v>70645.141589795268</v>
      </c>
      <c r="CF21" s="148">
        <v>0</v>
      </c>
      <c r="CG21" s="153">
        <v>-8767.1881212283624</v>
      </c>
      <c r="CH21" s="153">
        <v>-7.200000254670158E-6</v>
      </c>
      <c r="CI21" s="153">
        <v>320734.39938999998</v>
      </c>
      <c r="CJ21" s="149"/>
      <c r="CK21" s="151">
        <v>561037.73784481012</v>
      </c>
      <c r="CL21" s="144" t="str">
        <f>IF(ROUND(SUM(CK21),1)&gt;ROUND(SUM(Tableau_A!CK21),1),"Supply &lt; Use",IF(ROUND(SUM(CK21),1)&lt;ROUND(SUM(Tableau_A!CK21),1),"Supply &gt; Use",""))</f>
        <v/>
      </c>
    </row>
    <row r="22" spans="1:90" s="157" customFormat="1" ht="26.25" customHeight="1" x14ac:dyDescent="0.25">
      <c r="A22" s="293" t="s">
        <v>141</v>
      </c>
      <c r="B22" s="216" t="s">
        <v>106</v>
      </c>
      <c r="C22" s="146">
        <v>50049.268534483905</v>
      </c>
      <c r="D22" s="147">
        <v>14416.212896468816</v>
      </c>
      <c r="E22" s="148">
        <v>8998.8502230084268</v>
      </c>
      <c r="F22" s="148">
        <v>2773.3050780551976</v>
      </c>
      <c r="G22" s="148">
        <v>2644.0575954051938</v>
      </c>
      <c r="H22" s="147">
        <v>218.9406644610078</v>
      </c>
      <c r="I22" s="147">
        <v>7082.8449381723285</v>
      </c>
      <c r="J22" s="148">
        <v>949.12853748954899</v>
      </c>
      <c r="K22" s="148">
        <v>119.45836835733284</v>
      </c>
      <c r="L22" s="148">
        <v>362.22417351080657</v>
      </c>
      <c r="M22" s="148">
        <v>78.348200958830972</v>
      </c>
      <c r="N22" s="148">
        <v>65.73824790774232</v>
      </c>
      <c r="O22" s="148">
        <v>21.543128404486961</v>
      </c>
      <c r="P22" s="148">
        <v>577.80096993288976</v>
      </c>
      <c r="Q22" s="148">
        <v>81.509471169487668</v>
      </c>
      <c r="R22" s="148">
        <v>586.90181588220184</v>
      </c>
      <c r="S22" s="148">
        <v>2033.7224882707494</v>
      </c>
      <c r="T22" s="148">
        <v>498.75382383437739</v>
      </c>
      <c r="U22" s="148">
        <v>340.98411571446735</v>
      </c>
      <c r="V22" s="148">
        <v>71.382848241023126</v>
      </c>
      <c r="W22" s="148">
        <v>73.449037924612384</v>
      </c>
      <c r="X22" s="148">
        <v>300.76536520362731</v>
      </c>
      <c r="Y22" s="148">
        <v>134.31767287062894</v>
      </c>
      <c r="Z22" s="148">
        <v>59.880631890020005</v>
      </c>
      <c r="AA22" s="148">
        <v>552.02721221555112</v>
      </c>
      <c r="AB22" s="148">
        <v>174.90882839394368</v>
      </c>
      <c r="AC22" s="147">
        <v>234.32954136253761</v>
      </c>
      <c r="AD22" s="147">
        <v>1412.1803824327644</v>
      </c>
      <c r="AE22" s="148">
        <v>342.37524806981878</v>
      </c>
      <c r="AF22" s="148">
        <v>1069.8051343629456</v>
      </c>
      <c r="AG22" s="147">
        <v>6085.3621129185112</v>
      </c>
      <c r="AH22" s="147">
        <v>5453.1489472700296</v>
      </c>
      <c r="AI22" s="148">
        <v>753.71246401889607</v>
      </c>
      <c r="AJ22" s="148">
        <v>1632.4405334010794</v>
      </c>
      <c r="AK22" s="148">
        <v>3066.9959498500539</v>
      </c>
      <c r="AL22" s="147">
        <v>1499.1995595884389</v>
      </c>
      <c r="AM22" s="148">
        <v>1161.1732655644653</v>
      </c>
      <c r="AN22" s="148">
        <v>4.856975974751724</v>
      </c>
      <c r="AO22" s="148">
        <v>0.83842869227966088</v>
      </c>
      <c r="AP22" s="148">
        <v>265.8080424362347</v>
      </c>
      <c r="AQ22" s="148">
        <v>66.522846920707551</v>
      </c>
      <c r="AR22" s="147">
        <v>1662.2667685044698</v>
      </c>
      <c r="AS22" s="147">
        <v>522.98295481980631</v>
      </c>
      <c r="AT22" s="148">
        <v>41.412882249813826</v>
      </c>
      <c r="AU22" s="148">
        <v>337.51300779551752</v>
      </c>
      <c r="AV22" s="148">
        <v>51.403843484919662</v>
      </c>
      <c r="AW22" s="148">
        <v>92.653221289555276</v>
      </c>
      <c r="AX22" s="147">
        <v>352.82614212716521</v>
      </c>
      <c r="AY22" s="148">
        <v>193.27029978962975</v>
      </c>
      <c r="AZ22" s="148">
        <v>85.444757959707076</v>
      </c>
      <c r="BA22" s="148">
        <v>74.111084377828405</v>
      </c>
      <c r="BB22" s="147">
        <v>75.750032951312846</v>
      </c>
      <c r="BC22" s="148">
        <v>0</v>
      </c>
      <c r="BD22" s="147">
        <v>1622.4724565682527</v>
      </c>
      <c r="BE22" s="148">
        <v>1074.3377513955272</v>
      </c>
      <c r="BF22" s="148">
        <v>112.75184662253537</v>
      </c>
      <c r="BG22" s="148">
        <v>332.43241608005025</v>
      </c>
      <c r="BH22" s="148">
        <v>39.96347039021812</v>
      </c>
      <c r="BI22" s="148">
        <v>62.986972079921671</v>
      </c>
      <c r="BJ22" s="147">
        <v>590.41594973831968</v>
      </c>
      <c r="BK22" s="148">
        <v>24.493428477307706</v>
      </c>
      <c r="BL22" s="148">
        <v>359.79846630615981</v>
      </c>
      <c r="BM22" s="148">
        <v>30.3477907545027</v>
      </c>
      <c r="BN22" s="148">
        <v>175.77626420034952</v>
      </c>
      <c r="BO22" s="147">
        <v>1590.6429364666219</v>
      </c>
      <c r="BP22" s="147">
        <v>1707.544776043927</v>
      </c>
      <c r="BQ22" s="147">
        <v>1196.3507458030335</v>
      </c>
      <c r="BR22" s="148">
        <v>602.87995165280279</v>
      </c>
      <c r="BS22" s="148">
        <v>593.47079415023063</v>
      </c>
      <c r="BT22" s="147">
        <v>1652.4920506208914</v>
      </c>
      <c r="BU22" s="148">
        <v>801.73724643351534</v>
      </c>
      <c r="BV22" s="148">
        <v>850.75480418737618</v>
      </c>
      <c r="BW22" s="147">
        <v>2168.6124729509484</v>
      </c>
      <c r="BX22" s="148">
        <v>333.01452457062499</v>
      </c>
      <c r="BY22" s="148">
        <v>133.07701484626665</v>
      </c>
      <c r="BZ22" s="148">
        <v>1702.5209335340569</v>
      </c>
      <c r="CA22" s="147">
        <v>504.69220521471357</v>
      </c>
      <c r="CB22" s="147">
        <v>0</v>
      </c>
      <c r="CC22" s="158">
        <v>112462.09078273167</v>
      </c>
      <c r="CD22" s="148">
        <v>103547.58670928588</v>
      </c>
      <c r="CE22" s="148">
        <v>0</v>
      </c>
      <c r="CF22" s="148">
        <v>8914.5040734457871</v>
      </c>
      <c r="CG22" s="153">
        <v>56160.440762374317</v>
      </c>
      <c r="CH22" s="153">
        <v>3.600000127335079E-6</v>
      </c>
      <c r="CI22" s="153">
        <v>283220.8</v>
      </c>
      <c r="CJ22" s="149"/>
      <c r="CK22" s="151">
        <v>501892.6000831899</v>
      </c>
      <c r="CL22" s="144" t="str">
        <f>IF(ROUND(SUM(CK22),1)&gt;ROUND(SUM(Tableau_A!CK22),1),"Supply &lt; Use",IF(ROUND(SUM(CK22),1)&lt;ROUND(SUM(Tableau_A!CK22),1),"Supply &gt; Use",""))</f>
        <v/>
      </c>
    </row>
    <row r="23" spans="1:90" s="157" customFormat="1" ht="26.25" customHeight="1" x14ac:dyDescent="0.25">
      <c r="A23" s="293" t="s">
        <v>142</v>
      </c>
      <c r="B23" s="216" t="s">
        <v>107</v>
      </c>
      <c r="C23" s="146">
        <v>24391.873839994645</v>
      </c>
      <c r="D23" s="147">
        <v>302.32486703432289</v>
      </c>
      <c r="E23" s="148">
        <v>302.32486703432289</v>
      </c>
      <c r="F23" s="148">
        <v>0</v>
      </c>
      <c r="G23" s="148">
        <v>0</v>
      </c>
      <c r="H23" s="147">
        <v>83.947102208592511</v>
      </c>
      <c r="I23" s="147">
        <v>6356.0616209763275</v>
      </c>
      <c r="J23" s="148">
        <v>103.91507758814083</v>
      </c>
      <c r="K23" s="148">
        <v>136.80771181254767</v>
      </c>
      <c r="L23" s="148">
        <v>9.624251937351147</v>
      </c>
      <c r="M23" s="148">
        <v>1455.2561268622937</v>
      </c>
      <c r="N23" s="148">
        <v>57.66434567730613</v>
      </c>
      <c r="O23" s="148">
        <v>1128.6199999999999</v>
      </c>
      <c r="P23" s="148">
        <v>1585.6991419326721</v>
      </c>
      <c r="Q23" s="148">
        <v>66.015447682630921</v>
      </c>
      <c r="R23" s="148">
        <v>16.981491959606828</v>
      </c>
      <c r="S23" s="148">
        <v>1270.0811610456603</v>
      </c>
      <c r="T23" s="148">
        <v>398.15631000000008</v>
      </c>
      <c r="U23" s="148">
        <v>3.6084376679229928</v>
      </c>
      <c r="V23" s="148">
        <v>29.500949414613714</v>
      </c>
      <c r="W23" s="148">
        <v>36.597695782641807</v>
      </c>
      <c r="X23" s="148">
        <v>3.9454252882751839</v>
      </c>
      <c r="Y23" s="148">
        <v>2.548302732536996</v>
      </c>
      <c r="Z23" s="148">
        <v>0.29581297879426111</v>
      </c>
      <c r="AA23" s="148">
        <v>16.00046269177998</v>
      </c>
      <c r="AB23" s="148">
        <v>34.743467921554142</v>
      </c>
      <c r="AC23" s="147">
        <v>0</v>
      </c>
      <c r="AD23" s="147">
        <v>15.336169343983997</v>
      </c>
      <c r="AE23" s="148">
        <v>4.7479573353235596</v>
      </c>
      <c r="AF23" s="148">
        <v>10.588212008660436</v>
      </c>
      <c r="AG23" s="147">
        <v>171.77120172721186</v>
      </c>
      <c r="AH23" s="147">
        <v>6.5090155227265338</v>
      </c>
      <c r="AI23" s="148">
        <v>0.86399964823628328</v>
      </c>
      <c r="AJ23" s="148">
        <v>2.7774957465680958</v>
      </c>
      <c r="AK23" s="148">
        <v>2.8675201279221549</v>
      </c>
      <c r="AL23" s="147">
        <v>17399.390403318885</v>
      </c>
      <c r="AM23" s="148">
        <v>0</v>
      </c>
      <c r="AN23" s="148">
        <v>17399.390403318885</v>
      </c>
      <c r="AO23" s="148">
        <v>0</v>
      </c>
      <c r="AP23" s="148">
        <v>0</v>
      </c>
      <c r="AQ23" s="148">
        <v>0</v>
      </c>
      <c r="AR23" s="147">
        <v>0</v>
      </c>
      <c r="AS23" s="147">
        <v>3.9971640216564226</v>
      </c>
      <c r="AT23" s="148">
        <v>0</v>
      </c>
      <c r="AU23" s="148">
        <v>3.9971640216564226</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17.714207768105787</v>
      </c>
      <c r="BU23" s="148">
        <v>8.453018996617681</v>
      </c>
      <c r="BV23" s="148">
        <v>9.2611887714881043</v>
      </c>
      <c r="BW23" s="147">
        <v>27.629081616268515</v>
      </c>
      <c r="BX23" s="148">
        <v>4.1970770508534034</v>
      </c>
      <c r="BY23" s="148">
        <v>8.1757206578926683E-2</v>
      </c>
      <c r="BZ23" s="148">
        <v>23.350247358836185</v>
      </c>
      <c r="CA23" s="147">
        <v>7.1930064565641922</v>
      </c>
      <c r="CB23" s="147">
        <v>0</v>
      </c>
      <c r="CC23" s="158">
        <v>0</v>
      </c>
      <c r="CD23" s="148">
        <v>0</v>
      </c>
      <c r="CE23" s="148">
        <v>0</v>
      </c>
      <c r="CF23" s="148">
        <v>0</v>
      </c>
      <c r="CG23" s="153">
        <v>-4347.0498399945791</v>
      </c>
      <c r="CH23" s="153">
        <v>0</v>
      </c>
      <c r="CI23" s="153">
        <v>351080</v>
      </c>
      <c r="CJ23" s="149"/>
      <c r="CK23" s="151">
        <v>371124.82400000008</v>
      </c>
      <c r="CL23" s="144" t="str">
        <f>IF(ROUND(SUM(CK23),1)&gt;ROUND(SUM(Tableau_A!CK23),1),"Supply &lt; Use",IF(ROUND(SUM(CK23),1)&lt;ROUND(SUM(Tableau_A!CK23),1),"Supply &gt; Use",""))</f>
        <v/>
      </c>
    </row>
    <row r="24" spans="1:90" s="157" customFormat="1" ht="26.25" customHeight="1" x14ac:dyDescent="0.25">
      <c r="A24" s="293" t="s">
        <v>143</v>
      </c>
      <c r="B24" s="216" t="s">
        <v>108</v>
      </c>
      <c r="C24" s="146">
        <v>120819.53119067804</v>
      </c>
      <c r="D24" s="147">
        <v>52.056365091648715</v>
      </c>
      <c r="E24" s="148">
        <v>51.722114841866983</v>
      </c>
      <c r="F24" s="148">
        <v>0.26659718970268809</v>
      </c>
      <c r="G24" s="148">
        <v>6.7653060079043606E-2</v>
      </c>
      <c r="H24" s="147">
        <v>10.332358403845006</v>
      </c>
      <c r="I24" s="147">
        <v>118847.79652585252</v>
      </c>
      <c r="J24" s="148">
        <v>126.98716136573907</v>
      </c>
      <c r="K24" s="148">
        <v>6.4419590572573435</v>
      </c>
      <c r="L24" s="148">
        <v>3.1444014550233952</v>
      </c>
      <c r="M24" s="148">
        <v>69.170685777705046</v>
      </c>
      <c r="N24" s="148">
        <v>21.065566862598093</v>
      </c>
      <c r="O24" s="148">
        <v>37917.808439430264</v>
      </c>
      <c r="P24" s="148">
        <v>80316.332117842729</v>
      </c>
      <c r="Q24" s="148">
        <v>83.704487613163764</v>
      </c>
      <c r="R24" s="148">
        <v>4.736763373077487</v>
      </c>
      <c r="S24" s="148">
        <v>106.80277860066717</v>
      </c>
      <c r="T24" s="148">
        <v>27.963786577213749</v>
      </c>
      <c r="U24" s="148">
        <v>54.166237748932161</v>
      </c>
      <c r="V24" s="148">
        <v>9.7382499045391295</v>
      </c>
      <c r="W24" s="148">
        <v>10.859580301968323</v>
      </c>
      <c r="X24" s="148">
        <v>41.340705837081018</v>
      </c>
      <c r="Y24" s="148">
        <v>12.489206213621324</v>
      </c>
      <c r="Z24" s="148">
        <v>3.0024831152037228</v>
      </c>
      <c r="AA24" s="148">
        <v>4.8102862250979301</v>
      </c>
      <c r="AB24" s="148">
        <v>27.231628550656595</v>
      </c>
      <c r="AC24" s="147">
        <v>876.40106413075875</v>
      </c>
      <c r="AD24" s="147">
        <v>45.375382043324194</v>
      </c>
      <c r="AE24" s="148">
        <v>9.367405435275046</v>
      </c>
      <c r="AF24" s="148">
        <v>36.007976608049148</v>
      </c>
      <c r="AG24" s="147">
        <v>67.557062865528366</v>
      </c>
      <c r="AH24" s="147">
        <v>507.1310673933113</v>
      </c>
      <c r="AI24" s="148">
        <v>90.373806502183214</v>
      </c>
      <c r="AJ24" s="148">
        <v>187.83031079260488</v>
      </c>
      <c r="AK24" s="148">
        <v>228.92695009852321</v>
      </c>
      <c r="AL24" s="147">
        <v>11.63669421470065</v>
      </c>
      <c r="AM24" s="148">
        <v>6.8883211943963936</v>
      </c>
      <c r="AN24" s="148">
        <v>0.27716979330789449</v>
      </c>
      <c r="AO24" s="148">
        <v>1.9045579962046819</v>
      </c>
      <c r="AP24" s="148">
        <v>0.97484642083485884</v>
      </c>
      <c r="AQ24" s="148">
        <v>1.5917988099568212</v>
      </c>
      <c r="AR24" s="147">
        <v>85.767460004724228</v>
      </c>
      <c r="AS24" s="147">
        <v>24.234468813573635</v>
      </c>
      <c r="AT24" s="148">
        <v>13.809301476362972</v>
      </c>
      <c r="AU24" s="148">
        <v>7.6931791094434621</v>
      </c>
      <c r="AV24" s="148">
        <v>1.326306651961888</v>
      </c>
      <c r="AW24" s="148">
        <v>1.4056815758053101</v>
      </c>
      <c r="AX24" s="147">
        <v>3.5024999916624004</v>
      </c>
      <c r="AY24" s="148">
        <v>2.1838017319217711</v>
      </c>
      <c r="AZ24" s="148">
        <v>0.91412103040989401</v>
      </c>
      <c r="BA24" s="148">
        <v>0.40457722933073542</v>
      </c>
      <c r="BB24" s="147">
        <v>2.2044302878590303</v>
      </c>
      <c r="BC24" s="148">
        <v>0</v>
      </c>
      <c r="BD24" s="147">
        <v>23.012348924136475</v>
      </c>
      <c r="BE24" s="148">
        <v>10.567305059072348</v>
      </c>
      <c r="BF24" s="148">
        <v>2.3419752725633112</v>
      </c>
      <c r="BG24" s="148">
        <v>7.3149925311463795</v>
      </c>
      <c r="BH24" s="148">
        <v>0.30747742698259384</v>
      </c>
      <c r="BI24" s="148">
        <v>2.48059863437184</v>
      </c>
      <c r="BJ24" s="147">
        <v>8.5394697023230997</v>
      </c>
      <c r="BK24" s="148">
        <v>0.76687866256790849</v>
      </c>
      <c r="BL24" s="148">
        <v>1.7664817091463019</v>
      </c>
      <c r="BM24" s="148">
        <v>0.25252122011573325</v>
      </c>
      <c r="BN24" s="148">
        <v>5.7535881104931548</v>
      </c>
      <c r="BO24" s="147">
        <v>26.480503854071408</v>
      </c>
      <c r="BP24" s="147">
        <v>53.983026712442765</v>
      </c>
      <c r="BQ24" s="147">
        <v>21.98654461638214</v>
      </c>
      <c r="BR24" s="148">
        <v>8.6447174397635429</v>
      </c>
      <c r="BS24" s="148">
        <v>13.341827176618599</v>
      </c>
      <c r="BT24" s="147">
        <v>39.641059547800992</v>
      </c>
      <c r="BU24" s="148">
        <v>21.170192262673783</v>
      </c>
      <c r="BV24" s="148">
        <v>18.470867285127209</v>
      </c>
      <c r="BW24" s="147">
        <v>101.87849899351112</v>
      </c>
      <c r="BX24" s="148">
        <v>58.334082345224921</v>
      </c>
      <c r="BY24" s="148">
        <v>7.8294339298010236</v>
      </c>
      <c r="BZ24" s="148">
        <v>35.714982718485174</v>
      </c>
      <c r="CA24" s="147">
        <v>10.014359233916444</v>
      </c>
      <c r="CB24" s="147">
        <v>0</v>
      </c>
      <c r="CC24" s="158">
        <v>4622.7425952671401</v>
      </c>
      <c r="CD24" s="148">
        <v>1110.7310258519574</v>
      </c>
      <c r="CE24" s="148">
        <v>584.38939531532105</v>
      </c>
      <c r="CF24" s="148">
        <v>2927.6221740998617</v>
      </c>
      <c r="CG24" s="153">
        <v>-6538.4002078133344</v>
      </c>
      <c r="CH24" s="153">
        <v>-254.29153191960359</v>
      </c>
      <c r="CI24" s="153">
        <v>37158</v>
      </c>
      <c r="CJ24" s="149"/>
      <c r="CK24" s="151">
        <v>155807.58204621222</v>
      </c>
      <c r="CL24" s="144" t="str">
        <f>IF(ROUND(SUM(CK24),1)&gt;ROUND(SUM(Tableau_A!CK24),1),"Supply &lt; Use",IF(ROUND(SUM(CK24),1)&lt;ROUND(SUM(Tableau_A!CK24),1),"Supply &gt; Use",""))</f>
        <v/>
      </c>
    </row>
    <row r="25" spans="1:90" s="157" customFormat="1" ht="26.25" customHeight="1" x14ac:dyDescent="0.25">
      <c r="A25" s="293" t="s">
        <v>144</v>
      </c>
      <c r="B25" s="216" t="s">
        <v>109</v>
      </c>
      <c r="C25" s="146">
        <v>32133.09377723129</v>
      </c>
      <c r="D25" s="147">
        <v>82.023147954472449</v>
      </c>
      <c r="E25" s="148">
        <v>0</v>
      </c>
      <c r="F25" s="148">
        <v>0</v>
      </c>
      <c r="G25" s="148">
        <v>82.023147954472449</v>
      </c>
      <c r="H25" s="147">
        <v>27.061827377596202</v>
      </c>
      <c r="I25" s="147">
        <v>28447.771714742306</v>
      </c>
      <c r="J25" s="148">
        <v>16.928034591421738</v>
      </c>
      <c r="K25" s="148">
        <v>5.5285086000000004E-2</v>
      </c>
      <c r="L25" s="148">
        <v>8.8260224318343639</v>
      </c>
      <c r="M25" s="148">
        <v>2.1651991608670187</v>
      </c>
      <c r="N25" s="148">
        <v>1.4742342642200528</v>
      </c>
      <c r="O25" s="148">
        <v>12894.988200452381</v>
      </c>
      <c r="P25" s="148">
        <v>2107.0410839735373</v>
      </c>
      <c r="Q25" s="148">
        <v>0</v>
      </c>
      <c r="R25" s="148">
        <v>9.1056476375208018</v>
      </c>
      <c r="S25" s="148">
        <v>11983.719017503485</v>
      </c>
      <c r="T25" s="148">
        <v>201.8964530641091</v>
      </c>
      <c r="U25" s="148">
        <v>23.601218408276036</v>
      </c>
      <c r="V25" s="148">
        <v>3.1818360784969757</v>
      </c>
      <c r="W25" s="148">
        <v>3.9840455031604618</v>
      </c>
      <c r="X25" s="148">
        <v>15.056059622247965</v>
      </c>
      <c r="Y25" s="148">
        <v>0.39707160007860309</v>
      </c>
      <c r="Z25" s="148">
        <v>1.9395520658631809</v>
      </c>
      <c r="AA25" s="148">
        <v>1172.1123649318088</v>
      </c>
      <c r="AB25" s="148">
        <v>1.3003883670005092</v>
      </c>
      <c r="AC25" s="147">
        <v>0.45973051717886443</v>
      </c>
      <c r="AD25" s="147">
        <v>0</v>
      </c>
      <c r="AE25" s="148">
        <v>0</v>
      </c>
      <c r="AF25" s="148">
        <v>0</v>
      </c>
      <c r="AG25" s="147">
        <v>2968.9951196749012</v>
      </c>
      <c r="AH25" s="147">
        <v>369.08401269673686</v>
      </c>
      <c r="AI25" s="148">
        <v>305.66037851017171</v>
      </c>
      <c r="AJ25" s="148">
        <v>63.423634186565131</v>
      </c>
      <c r="AK25" s="148">
        <v>0</v>
      </c>
      <c r="AL25" s="147">
        <v>0</v>
      </c>
      <c r="AM25" s="148">
        <v>0</v>
      </c>
      <c r="AN25" s="148">
        <v>0</v>
      </c>
      <c r="AO25" s="148">
        <v>0</v>
      </c>
      <c r="AP25" s="148">
        <v>0</v>
      </c>
      <c r="AQ25" s="148">
        <v>0</v>
      </c>
      <c r="AR25" s="147">
        <v>0</v>
      </c>
      <c r="AS25" s="147">
        <v>100.36005471908391</v>
      </c>
      <c r="AT25" s="148">
        <v>1.1964417612423925</v>
      </c>
      <c r="AU25" s="148">
        <v>0</v>
      </c>
      <c r="AV25" s="148">
        <v>0</v>
      </c>
      <c r="AW25" s="148">
        <v>99.163612957841508</v>
      </c>
      <c r="AX25" s="147">
        <v>0</v>
      </c>
      <c r="AY25" s="148">
        <v>0</v>
      </c>
      <c r="AZ25" s="148">
        <v>0</v>
      </c>
      <c r="BA25" s="148">
        <v>0</v>
      </c>
      <c r="BB25" s="147">
        <v>37.270348553718719</v>
      </c>
      <c r="BC25" s="148">
        <v>0</v>
      </c>
      <c r="BD25" s="147">
        <v>59.89860330573341</v>
      </c>
      <c r="BE25" s="148">
        <v>44.269871417924648</v>
      </c>
      <c r="BF25" s="148">
        <v>1.5791765524308583</v>
      </c>
      <c r="BG25" s="148">
        <v>14.049555335377905</v>
      </c>
      <c r="BH25" s="148">
        <v>0</v>
      </c>
      <c r="BI25" s="148">
        <v>0</v>
      </c>
      <c r="BJ25" s="147">
        <v>40.169217689560064</v>
      </c>
      <c r="BK25" s="148">
        <v>7.2945857523857285</v>
      </c>
      <c r="BL25" s="148">
        <v>0</v>
      </c>
      <c r="BM25" s="148">
        <v>0</v>
      </c>
      <c r="BN25" s="148">
        <v>32.874631937174335</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0.44716680000000003</v>
      </c>
      <c r="CD25" s="148">
        <v>0</v>
      </c>
      <c r="CE25" s="148">
        <v>0.44716680000000003</v>
      </c>
      <c r="CF25" s="148">
        <v>0</v>
      </c>
      <c r="CG25" s="153">
        <v>137434.15905596875</v>
      </c>
      <c r="CH25" s="153">
        <v>0</v>
      </c>
      <c r="CI25" s="153">
        <v>247895</v>
      </c>
      <c r="CJ25" s="149"/>
      <c r="CK25" s="151">
        <v>417462.70000000007</v>
      </c>
      <c r="CL25" s="144" t="str">
        <f>IF(ROUND(SUM(CK25),1)&gt;ROUND(SUM(Tableau_A!CK25),1),"Supply &lt; Use",IF(ROUND(SUM(CK25),1)&lt;ROUND(SUM(Tableau_A!CK25),1),"Supply &gt; Use",""))</f>
        <v/>
      </c>
    </row>
    <row r="26" spans="1:90" s="157" customFormat="1" ht="26.25" customHeight="1" x14ac:dyDescent="0.25">
      <c r="A26" s="293" t="s">
        <v>145</v>
      </c>
      <c r="B26" s="216" t="s">
        <v>110</v>
      </c>
      <c r="C26" s="146">
        <v>262942.33230000001</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262942.33230000001</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262942.33230000001</v>
      </c>
      <c r="CL26" s="144" t="str">
        <f>IF(ROUND(SUM(CK26),1)&gt;ROUND(SUM(Tableau_A!CK26),1),"Supply &lt; Use",IF(ROUND(SUM(CK26),1)&lt;ROUND(SUM(Tableau_A!CK26),1),"Supply &gt; Use",""))</f>
        <v/>
      </c>
    </row>
    <row r="27" spans="1:90" s="157" customFormat="1" ht="26.25" customHeight="1" x14ac:dyDescent="0.25">
      <c r="A27" s="293" t="s">
        <v>146</v>
      </c>
      <c r="B27" s="216" t="s">
        <v>111</v>
      </c>
      <c r="C27" s="146">
        <v>55208.685639170464</v>
      </c>
      <c r="D27" s="147">
        <v>516.8771220399999</v>
      </c>
      <c r="E27" s="148">
        <v>516.8771220399999</v>
      </c>
      <c r="F27" s="148">
        <v>0</v>
      </c>
      <c r="G27" s="148">
        <v>0</v>
      </c>
      <c r="H27" s="147">
        <v>22.567144236488939</v>
      </c>
      <c r="I27" s="147">
        <v>23384.484149168671</v>
      </c>
      <c r="J27" s="148">
        <v>2698.8251490500002</v>
      </c>
      <c r="K27" s="148">
        <v>0</v>
      </c>
      <c r="L27" s="148">
        <v>1483.2713089564149</v>
      </c>
      <c r="M27" s="148">
        <v>12213.838750835797</v>
      </c>
      <c r="N27" s="148">
        <v>3237.0000161181451</v>
      </c>
      <c r="O27" s="148">
        <v>10.395685387826038</v>
      </c>
      <c r="P27" s="148">
        <v>87.320174974912931</v>
      </c>
      <c r="Q27" s="148">
        <v>66.020000675087076</v>
      </c>
      <c r="R27" s="148">
        <v>1621.9995372354394</v>
      </c>
      <c r="S27" s="148">
        <v>415.58508576351107</v>
      </c>
      <c r="T27" s="148">
        <v>0</v>
      </c>
      <c r="U27" s="148">
        <v>9.7009627997678454</v>
      </c>
      <c r="V27" s="148">
        <v>3.6494895161346275</v>
      </c>
      <c r="W27" s="148">
        <v>3.5903254369481443</v>
      </c>
      <c r="X27" s="148">
        <v>10.90720938791857</v>
      </c>
      <c r="Y27" s="148">
        <v>7.3164947136073577</v>
      </c>
      <c r="Z27" s="148">
        <v>0.84931592621648433</v>
      </c>
      <c r="AA27" s="148">
        <v>1510.1907065315365</v>
      </c>
      <c r="AB27" s="148">
        <v>4.0239358594069721</v>
      </c>
      <c r="AC27" s="147">
        <v>23330.129890077998</v>
      </c>
      <c r="AD27" s="147">
        <v>1073.5598422549895</v>
      </c>
      <c r="AE27" s="148">
        <v>1.2171410387994528</v>
      </c>
      <c r="AF27" s="148">
        <v>1072.3427012161901</v>
      </c>
      <c r="AG27" s="147">
        <v>6454.5520512002431</v>
      </c>
      <c r="AH27" s="147">
        <v>72.671953510384867</v>
      </c>
      <c r="AI27" s="148">
        <v>9.597872471800093</v>
      </c>
      <c r="AJ27" s="148">
        <v>20.588390347617899</v>
      </c>
      <c r="AK27" s="148">
        <v>42.485690690966884</v>
      </c>
      <c r="AL27" s="147">
        <v>0.35540608166271248</v>
      </c>
      <c r="AM27" s="148">
        <v>0.26257435096295906</v>
      </c>
      <c r="AN27" s="148">
        <v>5.4726389541085146E-3</v>
      </c>
      <c r="AO27" s="148">
        <v>8.4593559400737424E-4</v>
      </c>
      <c r="AP27" s="148">
        <v>2.9287642619303104E-2</v>
      </c>
      <c r="AQ27" s="148">
        <v>5.7225513532334481E-2</v>
      </c>
      <c r="AR27" s="147">
        <v>22.049388800066502</v>
      </c>
      <c r="AS27" s="147">
        <v>190.12094034050699</v>
      </c>
      <c r="AT27" s="148">
        <v>189.74405776230802</v>
      </c>
      <c r="AU27" s="148">
        <v>0.19650457555812925</v>
      </c>
      <c r="AV27" s="148">
        <v>4.3261834681300827E-2</v>
      </c>
      <c r="AW27" s="148">
        <v>0.13711616795955558</v>
      </c>
      <c r="AX27" s="147">
        <v>0.26542736266160694</v>
      </c>
      <c r="AY27" s="148">
        <v>0.10605278290153344</v>
      </c>
      <c r="AZ27" s="148">
        <v>3.286201606952964E-2</v>
      </c>
      <c r="BA27" s="148">
        <v>0.12651256369054387</v>
      </c>
      <c r="BB27" s="147">
        <v>0.31781221858092268</v>
      </c>
      <c r="BC27" s="148">
        <v>0</v>
      </c>
      <c r="BD27" s="147">
        <v>10.737193795646951</v>
      </c>
      <c r="BE27" s="148">
        <v>3.4640877365374112</v>
      </c>
      <c r="BF27" s="148">
        <v>0.208697317042703</v>
      </c>
      <c r="BG27" s="148">
        <v>6.7801637574115166</v>
      </c>
      <c r="BH27" s="148">
        <v>4.2255771874250683E-2</v>
      </c>
      <c r="BI27" s="148">
        <v>0.24198921278106952</v>
      </c>
      <c r="BJ27" s="147">
        <v>0.63002708136895103</v>
      </c>
      <c r="BK27" s="148">
        <v>3.4083875370925686E-2</v>
      </c>
      <c r="BL27" s="148">
        <v>0.45461314737725911</v>
      </c>
      <c r="BM27" s="148">
        <v>1.9162547126205501E-3</v>
      </c>
      <c r="BN27" s="148">
        <v>0.13941380390814567</v>
      </c>
      <c r="BO27" s="147">
        <v>1.4715336895957982</v>
      </c>
      <c r="BP27" s="147">
        <v>35.291541401944492</v>
      </c>
      <c r="BQ27" s="147">
        <v>88.27282025229502</v>
      </c>
      <c r="BR27" s="148">
        <v>60.310255526238727</v>
      </c>
      <c r="BS27" s="148">
        <v>27.962564726056296</v>
      </c>
      <c r="BT27" s="147">
        <v>1.4385328573260909</v>
      </c>
      <c r="BU27" s="148">
        <v>0.71964077440527796</v>
      </c>
      <c r="BV27" s="148">
        <v>0.71889208292081286</v>
      </c>
      <c r="BW27" s="147">
        <v>2.8928628000470393</v>
      </c>
      <c r="BX27" s="148">
        <v>4.8382418738640534E-2</v>
      </c>
      <c r="BY27" s="148">
        <v>2.45696849818074</v>
      </c>
      <c r="BZ27" s="148">
        <v>0.38751188312765916</v>
      </c>
      <c r="CA27" s="147">
        <v>0</v>
      </c>
      <c r="CB27" s="147">
        <v>0</v>
      </c>
      <c r="CC27" s="158">
        <v>22649.978923054183</v>
      </c>
      <c r="CD27" s="148">
        <v>5535.3122391238767</v>
      </c>
      <c r="CE27" s="148">
        <v>0</v>
      </c>
      <c r="CF27" s="148">
        <v>17114.666683930307</v>
      </c>
      <c r="CG27" s="153">
        <v>5168.3713005465543</v>
      </c>
      <c r="CH27" s="153">
        <v>2.0982936207728926</v>
      </c>
      <c r="CI27" s="153">
        <v>0</v>
      </c>
      <c r="CJ27" s="149"/>
      <c r="CK27" s="151">
        <v>83029.13415639197</v>
      </c>
      <c r="CL27" s="144" t="str">
        <f>IF(ROUND(SUM(CK27),1)&gt;ROUND(SUM(Tableau_A!CK27),1),"Supply &lt; Use",IF(ROUND(SUM(CK27),1)&lt;ROUND(SUM(Tableau_A!CK27),1),"Supply &gt; Use",""))</f>
        <v/>
      </c>
    </row>
    <row r="28" spans="1:90" s="157" customFormat="1" ht="26.25" customHeight="1" x14ac:dyDescent="0.25">
      <c r="A28" s="293" t="s">
        <v>147</v>
      </c>
      <c r="B28" s="216" t="s">
        <v>112</v>
      </c>
      <c r="C28" s="146">
        <v>6776.5104191758428</v>
      </c>
      <c r="D28" s="147">
        <v>405.51117357650043</v>
      </c>
      <c r="E28" s="148">
        <v>288.58060173721913</v>
      </c>
      <c r="F28" s="148">
        <v>98.090348087650227</v>
      </c>
      <c r="G28" s="148">
        <v>18.840223751631061</v>
      </c>
      <c r="H28" s="147">
        <v>10.601451544974548</v>
      </c>
      <c r="I28" s="147">
        <v>530.0543443058541</v>
      </c>
      <c r="J28" s="148">
        <v>126.00986725909755</v>
      </c>
      <c r="K28" s="148">
        <v>14.662407480977619</v>
      </c>
      <c r="L28" s="148">
        <v>23.825149977976011</v>
      </c>
      <c r="M28" s="148">
        <v>7.5012451567856369</v>
      </c>
      <c r="N28" s="148">
        <v>8.9602284646440857</v>
      </c>
      <c r="O28" s="148">
        <v>63.443678839379217</v>
      </c>
      <c r="P28" s="148">
        <v>33.534351098711035</v>
      </c>
      <c r="Q28" s="148">
        <v>16.960307420255589</v>
      </c>
      <c r="R28" s="148">
        <v>14.109512987345434</v>
      </c>
      <c r="S28" s="148">
        <v>46.467367541233116</v>
      </c>
      <c r="T28" s="148">
        <v>25.963820592455214</v>
      </c>
      <c r="U28" s="148">
        <v>40.638699286315173</v>
      </c>
      <c r="V28" s="148">
        <v>13.952330702765456</v>
      </c>
      <c r="W28" s="148">
        <v>15.497610774455852</v>
      </c>
      <c r="X28" s="148">
        <v>25.808739663143765</v>
      </c>
      <c r="Y28" s="148">
        <v>18.791197768376847</v>
      </c>
      <c r="Z28" s="148">
        <v>3.686162279830707</v>
      </c>
      <c r="AA28" s="148">
        <v>11.976583234576335</v>
      </c>
      <c r="AB28" s="148">
        <v>18.265083777529604</v>
      </c>
      <c r="AC28" s="147">
        <v>955.90745909690304</v>
      </c>
      <c r="AD28" s="147">
        <v>161.63948897547877</v>
      </c>
      <c r="AE28" s="148">
        <v>4.6549565406708542</v>
      </c>
      <c r="AF28" s="148">
        <v>156.9845324348079</v>
      </c>
      <c r="AG28" s="147">
        <v>643.63747246441187</v>
      </c>
      <c r="AH28" s="147">
        <v>675.10028143270677</v>
      </c>
      <c r="AI28" s="148">
        <v>168.02016482423295</v>
      </c>
      <c r="AJ28" s="148">
        <v>357.4146676604434</v>
      </c>
      <c r="AK28" s="148">
        <v>149.66544894803042</v>
      </c>
      <c r="AL28" s="147">
        <v>1877.6086106500823</v>
      </c>
      <c r="AM28" s="148">
        <v>1672.5635357500234</v>
      </c>
      <c r="AN28" s="148">
        <v>8.3198870483298215</v>
      </c>
      <c r="AO28" s="148">
        <v>0.51874106759933147</v>
      </c>
      <c r="AP28" s="148">
        <v>147.25462925019642</v>
      </c>
      <c r="AQ28" s="148">
        <v>48.951817533933387</v>
      </c>
      <c r="AR28" s="147">
        <v>106.23340062206452</v>
      </c>
      <c r="AS28" s="147">
        <v>117.38149110218978</v>
      </c>
      <c r="AT28" s="148">
        <v>19.26782710972553</v>
      </c>
      <c r="AU28" s="148">
        <v>7.5524217833980387</v>
      </c>
      <c r="AV28" s="148">
        <v>11.108875545883706</v>
      </c>
      <c r="AW28" s="148">
        <v>79.452366663182502</v>
      </c>
      <c r="AX28" s="147">
        <v>5.9816202845402566</v>
      </c>
      <c r="AY28" s="148">
        <v>7.8773203154004878E-2</v>
      </c>
      <c r="AZ28" s="148">
        <v>1.4728447913589571</v>
      </c>
      <c r="BA28" s="148">
        <v>4.4300022900272946</v>
      </c>
      <c r="BB28" s="147">
        <v>95.621482500762085</v>
      </c>
      <c r="BC28" s="148">
        <v>0</v>
      </c>
      <c r="BD28" s="147">
        <v>235.26637902640948</v>
      </c>
      <c r="BE28" s="148">
        <v>121.75813775932178</v>
      </c>
      <c r="BF28" s="148">
        <v>95.302894954312677</v>
      </c>
      <c r="BG28" s="148">
        <v>5.7112802889056065</v>
      </c>
      <c r="BH28" s="148">
        <v>4.3855334211612194</v>
      </c>
      <c r="BI28" s="148">
        <v>8.1085326027081681</v>
      </c>
      <c r="BJ28" s="147">
        <v>308.49102954652892</v>
      </c>
      <c r="BK28" s="148">
        <v>139.63957984088069</v>
      </c>
      <c r="BL28" s="148">
        <v>9.3741738914297112</v>
      </c>
      <c r="BM28" s="148">
        <v>4.8099925912138772</v>
      </c>
      <c r="BN28" s="148">
        <v>154.66728322300466</v>
      </c>
      <c r="BO28" s="147">
        <v>253.45172822592835</v>
      </c>
      <c r="BP28" s="147">
        <v>77.854664110213434</v>
      </c>
      <c r="BQ28" s="147">
        <v>265.50684616958273</v>
      </c>
      <c r="BR28" s="148">
        <v>205.19945657595849</v>
      </c>
      <c r="BS28" s="148">
        <v>60.307389593624251</v>
      </c>
      <c r="BT28" s="147">
        <v>15.100206801724802</v>
      </c>
      <c r="BU28" s="148">
        <v>8.7007480697086503</v>
      </c>
      <c r="BV28" s="148">
        <v>6.3994587320161518</v>
      </c>
      <c r="BW28" s="147">
        <v>35.561288738984956</v>
      </c>
      <c r="BX28" s="148">
        <v>2.4847401184681566</v>
      </c>
      <c r="BY28" s="148">
        <v>9.4522384958420318</v>
      </c>
      <c r="BZ28" s="148">
        <v>23.624310124674771</v>
      </c>
      <c r="CA28" s="147">
        <v>0</v>
      </c>
      <c r="CB28" s="147">
        <v>0</v>
      </c>
      <c r="CC28" s="158">
        <v>3325.1720857044497</v>
      </c>
      <c r="CD28" s="148">
        <v>0</v>
      </c>
      <c r="CE28" s="148">
        <v>3315.6284900864644</v>
      </c>
      <c r="CF28" s="148">
        <v>9.5435956179855435</v>
      </c>
      <c r="CG28" s="153">
        <v>-3980.9233542976181</v>
      </c>
      <c r="CH28" s="153">
        <v>5.3019725783087779E-5</v>
      </c>
      <c r="CI28" s="153">
        <v>8304.3343999999997</v>
      </c>
      <c r="CJ28" s="149"/>
      <c r="CK28" s="151">
        <v>14425.0936036024</v>
      </c>
      <c r="CL28" s="144" t="str">
        <f>IF(ROUND(SUM(CK28),1)&gt;ROUND(SUM(Tableau_A!CK28),1),"Supply &lt; Use",IF(ROUND(SUM(CK28),1)&lt;ROUND(SUM(Tableau_A!CK28),1),"Supply &gt; Use",""))</f>
        <v/>
      </c>
    </row>
    <row r="29" spans="1:90" s="157" customFormat="1" ht="26.25" customHeight="1" x14ac:dyDescent="0.25">
      <c r="A29" s="293" t="s">
        <v>148</v>
      </c>
      <c r="B29" s="216" t="s">
        <v>113</v>
      </c>
      <c r="C29" s="146">
        <v>9766.0457227395982</v>
      </c>
      <c r="D29" s="147">
        <v>2903.5818596706004</v>
      </c>
      <c r="E29" s="148">
        <v>2903.5818596706004</v>
      </c>
      <c r="F29" s="148">
        <v>0</v>
      </c>
      <c r="G29" s="148">
        <v>0</v>
      </c>
      <c r="H29" s="147">
        <v>0</v>
      </c>
      <c r="I29" s="147">
        <v>1663.2065433113835</v>
      </c>
      <c r="J29" s="148">
        <v>1110.1615141562445</v>
      </c>
      <c r="K29" s="148">
        <v>0</v>
      </c>
      <c r="L29" s="148">
        <v>58.845036153490653</v>
      </c>
      <c r="M29" s="148">
        <v>91.038544749768633</v>
      </c>
      <c r="N29" s="148">
        <v>85.238986050231361</v>
      </c>
      <c r="O29" s="148">
        <v>0.45044042133226947</v>
      </c>
      <c r="P29" s="148">
        <v>192.84084186537228</v>
      </c>
      <c r="Q29" s="148">
        <v>7.504158134627759</v>
      </c>
      <c r="R29" s="148">
        <v>60.709359008449212</v>
      </c>
      <c r="S29" s="148">
        <v>0</v>
      </c>
      <c r="T29" s="148">
        <v>0</v>
      </c>
      <c r="U29" s="148">
        <v>0</v>
      </c>
      <c r="V29" s="148">
        <v>0</v>
      </c>
      <c r="W29" s="148">
        <v>0</v>
      </c>
      <c r="X29" s="148">
        <v>0</v>
      </c>
      <c r="Y29" s="148">
        <v>0</v>
      </c>
      <c r="Z29" s="148">
        <v>0</v>
      </c>
      <c r="AA29" s="148">
        <v>56.417662771866759</v>
      </c>
      <c r="AB29" s="148">
        <v>0</v>
      </c>
      <c r="AC29" s="147">
        <v>2627.845526194882</v>
      </c>
      <c r="AD29" s="147">
        <v>2391.7489779793791</v>
      </c>
      <c r="AE29" s="148">
        <v>3.2474032874853377E-2</v>
      </c>
      <c r="AF29" s="148">
        <v>2391.7165039465044</v>
      </c>
      <c r="AG29" s="147">
        <v>160.14161528686111</v>
      </c>
      <c r="AH29" s="147">
        <v>1.7509944713325494</v>
      </c>
      <c r="AI29" s="148">
        <v>0.25607683599701736</v>
      </c>
      <c r="AJ29" s="148">
        <v>0.36137462575121593</v>
      </c>
      <c r="AK29" s="148">
        <v>1.133543009584316</v>
      </c>
      <c r="AL29" s="147">
        <v>9.4824415675129024E-3</v>
      </c>
      <c r="AM29" s="148">
        <v>7.0056368435945839E-3</v>
      </c>
      <c r="AN29" s="148">
        <v>1.4601319949183466E-4</v>
      </c>
      <c r="AO29" s="148">
        <v>2.2570055083263433E-5</v>
      </c>
      <c r="AP29" s="148">
        <v>7.8141138859661493E-4</v>
      </c>
      <c r="AQ29" s="148">
        <v>1.5268100807466049E-3</v>
      </c>
      <c r="AR29" s="147">
        <v>1.6681781736181032</v>
      </c>
      <c r="AS29" s="147">
        <v>0.60048475992219674</v>
      </c>
      <c r="AT29" s="148">
        <v>8.5448101962849687E-2</v>
      </c>
      <c r="AU29" s="148">
        <v>5.2428566972222909E-3</v>
      </c>
      <c r="AV29" s="148">
        <v>1.1542509839720543E-3</v>
      </c>
      <c r="AW29" s="148">
        <v>0.50863955027815266</v>
      </c>
      <c r="AX29" s="147">
        <v>0.60355651877904437</v>
      </c>
      <c r="AY29" s="148">
        <v>0.28918856706158069</v>
      </c>
      <c r="AZ29" s="148">
        <v>8.4423281145158666E-2</v>
      </c>
      <c r="BA29" s="148">
        <v>0.229944670572305</v>
      </c>
      <c r="BB29" s="147">
        <v>0.16635915300984774</v>
      </c>
      <c r="BC29" s="148">
        <v>0</v>
      </c>
      <c r="BD29" s="147">
        <v>3.6636562804503687</v>
      </c>
      <c r="BE29" s="148">
        <v>2.799497008875921</v>
      </c>
      <c r="BF29" s="148">
        <v>0.41456978406583012</v>
      </c>
      <c r="BG29" s="148">
        <v>0.18089872392459033</v>
      </c>
      <c r="BH29" s="148">
        <v>0.10349840564786741</v>
      </c>
      <c r="BI29" s="148">
        <v>0.1651923579361595</v>
      </c>
      <c r="BJ29" s="147">
        <v>1.7576952832699537</v>
      </c>
      <c r="BK29" s="148">
        <v>0.10164031630188729</v>
      </c>
      <c r="BL29" s="148">
        <v>1.6522841985660883</v>
      </c>
      <c r="BM29" s="148">
        <v>5.1126793486162164E-5</v>
      </c>
      <c r="BN29" s="148">
        <v>3.7196416084918933E-3</v>
      </c>
      <c r="BO29" s="147">
        <v>6.9418167606231922</v>
      </c>
      <c r="BP29" s="147">
        <v>0.85298420862975888</v>
      </c>
      <c r="BQ29" s="147">
        <v>1.3959600777105132</v>
      </c>
      <c r="BR29" s="148">
        <v>0.64990254022509086</v>
      </c>
      <c r="BS29" s="148">
        <v>0.74605753748542236</v>
      </c>
      <c r="BT29" s="147">
        <v>3.8380895731231254E-2</v>
      </c>
      <c r="BU29" s="148">
        <v>1.920043562837467E-2</v>
      </c>
      <c r="BV29" s="148">
        <v>1.9180460102856588E-2</v>
      </c>
      <c r="BW29" s="147">
        <v>7.1651271845703413E-2</v>
      </c>
      <c r="BX29" s="148">
        <v>1.2908711534640955E-3</v>
      </c>
      <c r="BY29" s="148">
        <v>6.0021357614292926E-2</v>
      </c>
      <c r="BZ29" s="148">
        <v>1.0339043077946388E-2</v>
      </c>
      <c r="CA29" s="147">
        <v>0</v>
      </c>
      <c r="CB29" s="147">
        <v>0</v>
      </c>
      <c r="CC29" s="158">
        <v>0</v>
      </c>
      <c r="CD29" s="148">
        <v>0</v>
      </c>
      <c r="CE29" s="148">
        <v>0</v>
      </c>
      <c r="CF29" s="148">
        <v>0</v>
      </c>
      <c r="CG29" s="153">
        <v>-2763.3394276068084</v>
      </c>
      <c r="CH29" s="153">
        <v>5.0573627049743664E-5</v>
      </c>
      <c r="CI29" s="153">
        <v>0</v>
      </c>
      <c r="CJ29" s="149"/>
      <c r="CK29" s="151">
        <v>7002.7063457064169</v>
      </c>
      <c r="CL29" s="144" t="str">
        <f>IF(ROUND(SUM(CK29),1)&gt;ROUND(SUM(Tableau_A!CK29),1),"Supply &lt; Use",IF(ROUND(SUM(CK29),1)&lt;ROUND(SUM(Tableau_A!CK29),1),"Supply &gt; Use",""))</f>
        <v/>
      </c>
    </row>
    <row r="30" spans="1:90" s="157" customFormat="1" ht="26.25" customHeight="1" x14ac:dyDescent="0.25">
      <c r="A30" s="293" t="s">
        <v>149</v>
      </c>
      <c r="B30" s="216" t="s">
        <v>114</v>
      </c>
      <c r="C30" s="146">
        <v>249888.48635687423</v>
      </c>
      <c r="D30" s="147">
        <v>5158.5931161818071</v>
      </c>
      <c r="E30" s="148">
        <v>4914.1119984409788</v>
      </c>
      <c r="F30" s="148">
        <v>163.44197851654161</v>
      </c>
      <c r="G30" s="148">
        <v>81.039139224286458</v>
      </c>
      <c r="H30" s="147">
        <v>909.08225338978548</v>
      </c>
      <c r="I30" s="147">
        <v>127170.5230912296</v>
      </c>
      <c r="J30" s="148">
        <v>20229.800708199436</v>
      </c>
      <c r="K30" s="148">
        <v>4069.7079696152714</v>
      </c>
      <c r="L30" s="148">
        <v>619.14265958430224</v>
      </c>
      <c r="M30" s="148">
        <v>5353.4007466340881</v>
      </c>
      <c r="N30" s="148">
        <v>3543.243051915068</v>
      </c>
      <c r="O30" s="148">
        <v>1745.0488115991554</v>
      </c>
      <c r="P30" s="148">
        <v>46258.29397953485</v>
      </c>
      <c r="Q30" s="148">
        <v>2504.0502583306261</v>
      </c>
      <c r="R30" s="148">
        <v>979.77630660641682</v>
      </c>
      <c r="S30" s="148">
        <v>8893.5866281859344</v>
      </c>
      <c r="T30" s="148">
        <v>22575.703484701844</v>
      </c>
      <c r="U30" s="148">
        <v>2299.5446079607091</v>
      </c>
      <c r="V30" s="148">
        <v>797.21958741134097</v>
      </c>
      <c r="W30" s="148">
        <v>828.11179524483236</v>
      </c>
      <c r="X30" s="148">
        <v>2294.2435238011353</v>
      </c>
      <c r="Y30" s="148">
        <v>1627.8113423897778</v>
      </c>
      <c r="Z30" s="148">
        <v>403.13501330196874</v>
      </c>
      <c r="AA30" s="148">
        <v>921.58892782108296</v>
      </c>
      <c r="AB30" s="148">
        <v>1227.1136883917766</v>
      </c>
      <c r="AC30" s="147">
        <v>22975.336337932669</v>
      </c>
      <c r="AD30" s="147">
        <v>8261.6094959452948</v>
      </c>
      <c r="AE30" s="148">
        <v>1817.3145607660688</v>
      </c>
      <c r="AF30" s="148">
        <v>6444.2949351792267</v>
      </c>
      <c r="AG30" s="147">
        <v>9824.2660289128107</v>
      </c>
      <c r="AH30" s="147">
        <v>20752.452032157242</v>
      </c>
      <c r="AI30" s="148">
        <v>2149.7318304815731</v>
      </c>
      <c r="AJ30" s="148">
        <v>6122.3290126221609</v>
      </c>
      <c r="AK30" s="148">
        <v>12480.391189053509</v>
      </c>
      <c r="AL30" s="147">
        <v>11743.892439236741</v>
      </c>
      <c r="AM30" s="148">
        <v>6757.6761931373603</v>
      </c>
      <c r="AN30" s="148">
        <v>16.200414215611453</v>
      </c>
      <c r="AO30" s="148">
        <v>9.2467855801414167</v>
      </c>
      <c r="AP30" s="148">
        <v>3872.9579618034472</v>
      </c>
      <c r="AQ30" s="148">
        <v>1087.8110845001802</v>
      </c>
      <c r="AR30" s="147">
        <v>7226.5628250543659</v>
      </c>
      <c r="AS30" s="147">
        <v>2674.0323246176013</v>
      </c>
      <c r="AT30" s="148">
        <v>410.54227210212503</v>
      </c>
      <c r="AU30" s="148">
        <v>612.29179481696224</v>
      </c>
      <c r="AV30" s="148">
        <v>821.58306943817934</v>
      </c>
      <c r="AW30" s="148">
        <v>829.61518826033466</v>
      </c>
      <c r="AX30" s="147">
        <v>1568.5734522089751</v>
      </c>
      <c r="AY30" s="148">
        <v>826.00243459706428</v>
      </c>
      <c r="AZ30" s="148">
        <v>351.78537888521186</v>
      </c>
      <c r="BA30" s="148">
        <v>390.78563872669895</v>
      </c>
      <c r="BB30" s="147">
        <v>378.40194686448922</v>
      </c>
      <c r="BC30" s="148">
        <v>0</v>
      </c>
      <c r="BD30" s="147">
        <v>7037.0516258101252</v>
      </c>
      <c r="BE30" s="148">
        <v>5072.7392012306027</v>
      </c>
      <c r="BF30" s="148">
        <v>676.5862917395923</v>
      </c>
      <c r="BG30" s="148">
        <v>781.11064078703487</v>
      </c>
      <c r="BH30" s="148">
        <v>202.4191753139269</v>
      </c>
      <c r="BI30" s="148">
        <v>304.19631673896822</v>
      </c>
      <c r="BJ30" s="147">
        <v>3677.0719019138614</v>
      </c>
      <c r="BK30" s="148">
        <v>139.57240228187104</v>
      </c>
      <c r="BL30" s="148">
        <v>2053.0100220947475</v>
      </c>
      <c r="BM30" s="148">
        <v>361.2227822444537</v>
      </c>
      <c r="BN30" s="148">
        <v>1123.2666952927893</v>
      </c>
      <c r="BO30" s="147">
        <v>6651.5950813612189</v>
      </c>
      <c r="BP30" s="147">
        <v>2706.6712787973875</v>
      </c>
      <c r="BQ30" s="147">
        <v>6184.2546886126438</v>
      </c>
      <c r="BR30" s="148">
        <v>4240.1453061770444</v>
      </c>
      <c r="BS30" s="148">
        <v>1944.1093824355999</v>
      </c>
      <c r="BT30" s="147">
        <v>2736.4554936943132</v>
      </c>
      <c r="BU30" s="148">
        <v>1435.6465789301742</v>
      </c>
      <c r="BV30" s="148">
        <v>1300.8089147641392</v>
      </c>
      <c r="BW30" s="147">
        <v>1849.5829535161829</v>
      </c>
      <c r="BX30" s="148">
        <v>459.18964744612833</v>
      </c>
      <c r="BY30" s="148">
        <v>333.53193353364679</v>
      </c>
      <c r="BZ30" s="148">
        <v>1056.8613725364078</v>
      </c>
      <c r="CA30" s="147">
        <v>402.47798943708301</v>
      </c>
      <c r="CB30" s="147">
        <v>0</v>
      </c>
      <c r="CC30" s="158">
        <v>68041.92929157964</v>
      </c>
      <c r="CD30" s="148">
        <v>11529.878661186049</v>
      </c>
      <c r="CE30" s="148">
        <v>17.409996936000002</v>
      </c>
      <c r="CF30" s="148">
        <v>56494.640633457588</v>
      </c>
      <c r="CG30" s="153">
        <v>-10504.253384696902</v>
      </c>
      <c r="CH30" s="153">
        <v>7.0200000118347816E-4</v>
      </c>
      <c r="CI30" s="153">
        <v>9774</v>
      </c>
      <c r="CJ30" s="149"/>
      <c r="CK30" s="151">
        <v>317200.16296575696</v>
      </c>
      <c r="CL30" s="144" t="str">
        <f>IF(ROUND(SUM(CK30),1)&gt;ROUND(SUM(Tableau_A!CK30),1),"Supply &lt; Use",IF(ROUND(SUM(CK30),1)&lt;ROUND(SUM(Tableau_A!CK30),1),"Supply &gt; Use",""))</f>
        <v/>
      </c>
    </row>
    <row r="31" spans="1:90" s="157" customFormat="1" ht="26.25" customHeight="1" x14ac:dyDescent="0.25">
      <c r="A31" s="293" t="s">
        <v>150</v>
      </c>
      <c r="B31" s="216" t="s">
        <v>115</v>
      </c>
      <c r="C31" s="146">
        <v>40314.41764436278</v>
      </c>
      <c r="D31" s="147">
        <v>46.471851352889992</v>
      </c>
      <c r="E31" s="148">
        <v>46.471851352889992</v>
      </c>
      <c r="F31" s="148">
        <v>0</v>
      </c>
      <c r="G31" s="148">
        <v>0</v>
      </c>
      <c r="H31" s="147">
        <v>5.0588240936297764</v>
      </c>
      <c r="I31" s="147">
        <v>31857.930308820498</v>
      </c>
      <c r="J31" s="148">
        <v>2109.509933998721</v>
      </c>
      <c r="K31" s="148">
        <v>25.270881456279781</v>
      </c>
      <c r="L31" s="148">
        <v>21.061966912975919</v>
      </c>
      <c r="M31" s="148">
        <v>672.75319704914398</v>
      </c>
      <c r="N31" s="148">
        <v>629.89582646698159</v>
      </c>
      <c r="O31" s="148">
        <v>4538.336939738876</v>
      </c>
      <c r="P31" s="148">
        <v>22063.94202694036</v>
      </c>
      <c r="Q31" s="148">
        <v>536.35794369152313</v>
      </c>
      <c r="R31" s="148">
        <v>21.729250151341517</v>
      </c>
      <c r="S31" s="148">
        <v>38.125986453245226</v>
      </c>
      <c r="T31" s="148">
        <v>1180.7532000000001</v>
      </c>
      <c r="U31" s="148">
        <v>0</v>
      </c>
      <c r="V31" s="148">
        <v>0</v>
      </c>
      <c r="W31" s="148">
        <v>0</v>
      </c>
      <c r="X31" s="148">
        <v>0</v>
      </c>
      <c r="Y31" s="148">
        <v>7.0353611647473098E-8</v>
      </c>
      <c r="Z31" s="148">
        <v>4.2556972625210398E-7</v>
      </c>
      <c r="AA31" s="148">
        <v>20.19315517980192</v>
      </c>
      <c r="AB31" s="148">
        <v>2.8532666439121275E-7</v>
      </c>
      <c r="AC31" s="147">
        <v>5333.0427444879115</v>
      </c>
      <c r="AD31" s="147">
        <v>636.27498096436193</v>
      </c>
      <c r="AE31" s="148">
        <v>14.302919615731568</v>
      </c>
      <c r="AF31" s="148">
        <v>621.9720613486304</v>
      </c>
      <c r="AG31" s="147">
        <v>360.6553943091169</v>
      </c>
      <c r="AH31" s="147">
        <v>449.53799032769319</v>
      </c>
      <c r="AI31" s="148">
        <v>61.848743323171846</v>
      </c>
      <c r="AJ31" s="148">
        <v>141.99049951562608</v>
      </c>
      <c r="AK31" s="148">
        <v>245.69874748889526</v>
      </c>
      <c r="AL31" s="147">
        <v>54.944484429745728</v>
      </c>
      <c r="AM31" s="148">
        <v>3.3816142909818812</v>
      </c>
      <c r="AN31" s="148">
        <v>2.4410105389077074E-2</v>
      </c>
      <c r="AO31" s="148">
        <v>4.0540467786012113E-2</v>
      </c>
      <c r="AP31" s="148">
        <v>47.814179525970253</v>
      </c>
      <c r="AQ31" s="148">
        <v>3.6837400396185074</v>
      </c>
      <c r="AR31" s="147">
        <v>210.25076936098316</v>
      </c>
      <c r="AS31" s="147">
        <v>30.342864690358159</v>
      </c>
      <c r="AT31" s="148">
        <v>2.8128234409171524</v>
      </c>
      <c r="AU31" s="148">
        <v>9.2436228371578526</v>
      </c>
      <c r="AV31" s="148">
        <v>1.5273605835815796</v>
      </c>
      <c r="AW31" s="148">
        <v>16.759057828701575</v>
      </c>
      <c r="AX31" s="147">
        <v>28.408846373959427</v>
      </c>
      <c r="AY31" s="148">
        <v>14.436042485691758</v>
      </c>
      <c r="AZ31" s="148">
        <v>5.200809060020374</v>
      </c>
      <c r="BA31" s="148">
        <v>8.7719948282472959</v>
      </c>
      <c r="BB31" s="147">
        <v>7.0877928217358788</v>
      </c>
      <c r="BC31" s="148">
        <v>0</v>
      </c>
      <c r="BD31" s="147">
        <v>165.89661275615481</v>
      </c>
      <c r="BE31" s="148">
        <v>108.3001497846362</v>
      </c>
      <c r="BF31" s="148">
        <v>15.106844841557622</v>
      </c>
      <c r="BG31" s="148">
        <v>31.999661992344137</v>
      </c>
      <c r="BH31" s="148">
        <v>4.1735445830384821</v>
      </c>
      <c r="BI31" s="148">
        <v>6.3164115545783801</v>
      </c>
      <c r="BJ31" s="147">
        <v>71.25091633975515</v>
      </c>
      <c r="BK31" s="148">
        <v>3.5974976133944421</v>
      </c>
      <c r="BL31" s="148">
        <v>57.182041396410312</v>
      </c>
      <c r="BM31" s="148">
        <v>4.4858527518560232</v>
      </c>
      <c r="BN31" s="148">
        <v>5.9855245780943669</v>
      </c>
      <c r="BO31" s="147">
        <v>113.50589606393838</v>
      </c>
      <c r="BP31" s="147">
        <v>276.35621887609017</v>
      </c>
      <c r="BQ31" s="147">
        <v>461.29077587731467</v>
      </c>
      <c r="BR31" s="148">
        <v>245.29673874552489</v>
      </c>
      <c r="BS31" s="148">
        <v>215.99403713178981</v>
      </c>
      <c r="BT31" s="147">
        <v>94.459238796838576</v>
      </c>
      <c r="BU31" s="148">
        <v>57.442107488141218</v>
      </c>
      <c r="BV31" s="148">
        <v>37.017131308697351</v>
      </c>
      <c r="BW31" s="147">
        <v>96.211501936320033</v>
      </c>
      <c r="BX31" s="148">
        <v>29.152295047040017</v>
      </c>
      <c r="BY31" s="148">
        <v>10.801942050311387</v>
      </c>
      <c r="BZ31" s="148">
        <v>56.257264838968631</v>
      </c>
      <c r="CA31" s="147">
        <v>15.43963168348599</v>
      </c>
      <c r="CB31" s="147">
        <v>0</v>
      </c>
      <c r="CC31" s="158">
        <v>3250.3121613994176</v>
      </c>
      <c r="CD31" s="160">
        <v>2730.7904991922028</v>
      </c>
      <c r="CE31" s="160">
        <v>0</v>
      </c>
      <c r="CF31" s="160">
        <v>519.52166220721483</v>
      </c>
      <c r="CG31" s="161">
        <v>0</v>
      </c>
      <c r="CH31" s="161">
        <v>145.71789528976115</v>
      </c>
      <c r="CI31" s="161">
        <v>0</v>
      </c>
      <c r="CJ31" s="149"/>
      <c r="CK31" s="151">
        <v>43710.447701051955</v>
      </c>
      <c r="CL31" s="144" t="str">
        <f>IF(ROUND(SUM(CK31),1)&gt;ROUND(SUM(Tableau_A!CK31),1),"Supply &lt; Use",IF(ROUND(SUM(CK31),1)&lt;ROUND(SUM(Tableau_A!CK31),1),"Supply &gt; Use",""))</f>
        <v/>
      </c>
    </row>
    <row r="32" spans="1:90" s="157" customFormat="1" ht="26.25" customHeight="1" x14ac:dyDescent="0.25">
      <c r="A32" s="291" t="s">
        <v>151</v>
      </c>
      <c r="B32" s="212" t="s">
        <v>116</v>
      </c>
      <c r="C32" s="154">
        <v>58969.805645443943</v>
      </c>
      <c r="D32" s="154">
        <v>75.173869409999938</v>
      </c>
      <c r="E32" s="154">
        <v>75.173869409999938</v>
      </c>
      <c r="F32" s="154">
        <v>0</v>
      </c>
      <c r="G32" s="154">
        <v>0</v>
      </c>
      <c r="H32" s="154">
        <v>1117.4505231976786</v>
      </c>
      <c r="I32" s="154">
        <v>13924.316698183611</v>
      </c>
      <c r="J32" s="154">
        <v>228.60765599999999</v>
      </c>
      <c r="K32" s="154">
        <v>0</v>
      </c>
      <c r="L32" s="154">
        <v>5.7549418300561204</v>
      </c>
      <c r="M32" s="154">
        <v>2641.4676525539517</v>
      </c>
      <c r="N32" s="154">
        <v>913.0994259121569</v>
      </c>
      <c r="O32" s="154">
        <v>760.48400000000004</v>
      </c>
      <c r="P32" s="154">
        <v>593.95806538734189</v>
      </c>
      <c r="Q32" s="154">
        <v>0.22657242534809111</v>
      </c>
      <c r="R32" s="154">
        <v>10.154295528759842</v>
      </c>
      <c r="S32" s="154">
        <v>8663.4611317390518</v>
      </c>
      <c r="T32" s="154">
        <v>97.53528</v>
      </c>
      <c r="U32" s="154">
        <v>0</v>
      </c>
      <c r="V32" s="154">
        <v>0</v>
      </c>
      <c r="W32" s="154">
        <v>0</v>
      </c>
      <c r="X32" s="154">
        <v>0</v>
      </c>
      <c r="Y32" s="154">
        <v>0</v>
      </c>
      <c r="Z32" s="154">
        <v>0</v>
      </c>
      <c r="AA32" s="154">
        <v>9.5676768069436378</v>
      </c>
      <c r="AB32" s="154">
        <v>0</v>
      </c>
      <c r="AC32" s="154">
        <v>20829.825952799998</v>
      </c>
      <c r="AD32" s="154">
        <v>22926.820516018415</v>
      </c>
      <c r="AE32" s="154">
        <v>0</v>
      </c>
      <c r="AF32" s="154">
        <v>22926.820516018415</v>
      </c>
      <c r="AG32" s="154">
        <v>96.218085834240398</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303238.07572931342</v>
      </c>
      <c r="CH32" s="154">
        <v>1186.4258527458915</v>
      </c>
      <c r="CI32" s="154">
        <v>0</v>
      </c>
      <c r="CJ32" s="154">
        <v>1880311.3978884388</v>
      </c>
      <c r="CK32" s="154">
        <v>2243705.7051159418</v>
      </c>
      <c r="CL32" s="144" t="str">
        <f>IF(ROUND(SUM(CK32),1)&gt;ROUND(SUM(Tableau_A!CK32),1),"Supply &lt; Use",IF(ROUND(SUM(CK32),1)&lt;ROUND(SUM(Tableau_A!CK32),1),"Supply &gt; Use",""))</f>
        <v/>
      </c>
    </row>
    <row r="33" spans="1:90" s="157" customFormat="1" ht="26.25" customHeight="1" x14ac:dyDescent="0.25">
      <c r="A33" s="294" t="s">
        <v>152</v>
      </c>
      <c r="B33" s="217" t="s">
        <v>117</v>
      </c>
      <c r="C33" s="146">
        <v>29576.669404549008</v>
      </c>
      <c r="D33" s="147">
        <v>75.173869409999938</v>
      </c>
      <c r="E33" s="148">
        <v>75.173869409999938</v>
      </c>
      <c r="F33" s="148">
        <v>0</v>
      </c>
      <c r="G33" s="148">
        <v>0</v>
      </c>
      <c r="H33" s="147">
        <v>581.28478351314129</v>
      </c>
      <c r="I33" s="147">
        <v>6905.5360617924543</v>
      </c>
      <c r="J33" s="148">
        <v>216.23630939999998</v>
      </c>
      <c r="K33" s="148">
        <v>0</v>
      </c>
      <c r="L33" s="148">
        <v>0</v>
      </c>
      <c r="M33" s="148">
        <v>1994.7754071661607</v>
      </c>
      <c r="N33" s="148">
        <v>307.6043420999477</v>
      </c>
      <c r="O33" s="148">
        <v>0</v>
      </c>
      <c r="P33" s="148">
        <v>5.8224275746519103</v>
      </c>
      <c r="Q33" s="148">
        <v>0.22657242534809111</v>
      </c>
      <c r="R33" s="148">
        <v>0</v>
      </c>
      <c r="S33" s="148">
        <v>4380.8710031263463</v>
      </c>
      <c r="T33" s="148">
        <v>0</v>
      </c>
      <c r="U33" s="148">
        <v>0</v>
      </c>
      <c r="V33" s="148">
        <v>0</v>
      </c>
      <c r="W33" s="148">
        <v>0</v>
      </c>
      <c r="X33" s="148">
        <v>0</v>
      </c>
      <c r="Y33" s="148">
        <v>0</v>
      </c>
      <c r="Z33" s="148">
        <v>0</v>
      </c>
      <c r="AA33" s="148">
        <v>0</v>
      </c>
      <c r="AB33" s="148">
        <v>0</v>
      </c>
      <c r="AC33" s="147">
        <v>9397.012436199997</v>
      </c>
      <c r="AD33" s="147">
        <v>12617.662253633414</v>
      </c>
      <c r="AE33" s="148">
        <v>0</v>
      </c>
      <c r="AF33" s="148">
        <v>12617.662253633414</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29576.669404549008</v>
      </c>
      <c r="CL33" s="144" t="str">
        <f>IF(ROUND(SUM(CK33),1)&gt;ROUND(SUM(Tableau_A!CK33),1),"Supply &lt; Use",IF(ROUND(SUM(CK33),1)&lt;ROUND(SUM(Tableau_A!CK33),1),"Supply &gt; Use",""))</f>
        <v/>
      </c>
    </row>
    <row r="34" spans="1:90" s="157" customFormat="1" ht="26.25" customHeight="1" x14ac:dyDescent="0.25">
      <c r="A34" s="295" t="s">
        <v>153</v>
      </c>
      <c r="B34" s="213" t="s">
        <v>118</v>
      </c>
      <c r="C34" s="146">
        <v>29393.136240894935</v>
      </c>
      <c r="D34" s="147">
        <v>0</v>
      </c>
      <c r="E34" s="148">
        <v>0</v>
      </c>
      <c r="F34" s="148">
        <v>0</v>
      </c>
      <c r="G34" s="148">
        <v>0</v>
      </c>
      <c r="H34" s="147">
        <v>536.16573968453724</v>
      </c>
      <c r="I34" s="147">
        <v>7018.7806363911559</v>
      </c>
      <c r="J34" s="148">
        <v>12.371346599999999</v>
      </c>
      <c r="K34" s="148">
        <v>0</v>
      </c>
      <c r="L34" s="148">
        <v>5.7549418300561204</v>
      </c>
      <c r="M34" s="148">
        <v>646.69224538779088</v>
      </c>
      <c r="N34" s="148">
        <v>605.49508381220915</v>
      </c>
      <c r="O34" s="148">
        <v>760.48400000000004</v>
      </c>
      <c r="P34" s="148">
        <v>588.13563781268999</v>
      </c>
      <c r="Q34" s="148">
        <v>0</v>
      </c>
      <c r="R34" s="148">
        <v>10.154295528759842</v>
      </c>
      <c r="S34" s="148">
        <v>4282.5901286127055</v>
      </c>
      <c r="T34" s="148">
        <v>97.53528</v>
      </c>
      <c r="U34" s="148">
        <v>0</v>
      </c>
      <c r="V34" s="148">
        <v>0</v>
      </c>
      <c r="W34" s="148">
        <v>0</v>
      </c>
      <c r="X34" s="148">
        <v>0</v>
      </c>
      <c r="Y34" s="148">
        <v>0</v>
      </c>
      <c r="Z34" s="148">
        <v>0</v>
      </c>
      <c r="AA34" s="148">
        <v>9.5676768069436378</v>
      </c>
      <c r="AB34" s="148">
        <v>0</v>
      </c>
      <c r="AC34" s="147">
        <v>11432.813516600001</v>
      </c>
      <c r="AD34" s="147">
        <v>10309.158262384999</v>
      </c>
      <c r="AE34" s="148">
        <v>0</v>
      </c>
      <c r="AF34" s="148">
        <v>10309.158262384999</v>
      </c>
      <c r="AG34" s="147">
        <v>96.218085834240398</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1186.4258527458915</v>
      </c>
      <c r="CI34" s="153">
        <v>0</v>
      </c>
      <c r="CJ34" s="149"/>
      <c r="CK34" s="151">
        <v>30579.562093640827</v>
      </c>
      <c r="CL34" s="144" t="str">
        <f>IF(ROUND(SUM(CK34),1)&gt;ROUND(SUM(Tableau_A!CK34),1),"Supply &lt; Use",IF(ROUND(SUM(CK34),1)&lt;ROUND(SUM(Tableau_A!CK34),1),"Supply &gt; Use",""))</f>
        <v/>
      </c>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1880311.3978884388</v>
      </c>
      <c r="CK35" s="151">
        <v>1880311.3978884388</v>
      </c>
      <c r="CL35" s="144" t="str">
        <f>IF(ROUND(SUM(CK35),1)&gt;ROUND(SUM(Tableau_A!CK35),1),"Supply &lt; Use",IF(ROUND(SUM(CK35),1)&lt;ROUND(SUM(Tableau_A!CK35),1),"Supply &gt; Use",""))</f>
        <v/>
      </c>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303238.07572931342</v>
      </c>
      <c r="CH36" s="170">
        <v>0</v>
      </c>
      <c r="CI36" s="149"/>
      <c r="CJ36" s="149"/>
      <c r="CK36" s="171">
        <v>303238.07572931342</v>
      </c>
      <c r="CL36" s="144" t="str">
        <f>IF(ROUND(SUM(CK36),1)&gt;ROUND(SUM(Tableau_A!CK36),1),"Supply &lt; Use",IF(ROUND(SUM(CK36),1)&lt;ROUND(SUM(Tableau_A!CK36),1),"Supply &gt; Use",""))</f>
        <v/>
      </c>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3616931.6479032277</v>
      </c>
      <c r="D38" s="177">
        <v>98683.401994543587</v>
      </c>
      <c r="E38" s="177">
        <v>40892.867024152867</v>
      </c>
      <c r="F38" s="177">
        <v>54362.317504640247</v>
      </c>
      <c r="G38" s="177">
        <v>3428.2174657504684</v>
      </c>
      <c r="H38" s="177">
        <v>6554.6801968426735</v>
      </c>
      <c r="I38" s="177">
        <v>2474893.0042448058</v>
      </c>
      <c r="J38" s="177">
        <v>69665.155867074282</v>
      </c>
      <c r="K38" s="177">
        <v>8667.2066917374395</v>
      </c>
      <c r="L38" s="177">
        <v>3695.3721038155709</v>
      </c>
      <c r="M38" s="177">
        <v>26240.456621853657</v>
      </c>
      <c r="N38" s="177">
        <v>11836.34784372325</v>
      </c>
      <c r="O38" s="177">
        <v>1574015.8471867212</v>
      </c>
      <c r="P38" s="177">
        <v>495927.72061801655</v>
      </c>
      <c r="Q38" s="177">
        <v>7528.2509003346968</v>
      </c>
      <c r="R38" s="177">
        <v>4336.948014484401</v>
      </c>
      <c r="S38" s="177">
        <v>68961.828092703319</v>
      </c>
      <c r="T38" s="177">
        <v>177090.46195712002</v>
      </c>
      <c r="U38" s="177">
        <v>5723.8716059230264</v>
      </c>
      <c r="V38" s="177">
        <v>1790.2102999512001</v>
      </c>
      <c r="W38" s="177">
        <v>1903.2322097508413</v>
      </c>
      <c r="X38" s="177">
        <v>4980.7686075087022</v>
      </c>
      <c r="Y38" s="177">
        <v>3395.4425059239816</v>
      </c>
      <c r="Z38" s="177">
        <v>956.74211903646108</v>
      </c>
      <c r="AA38" s="177">
        <v>5183.6133175612849</v>
      </c>
      <c r="AB38" s="177">
        <v>2993.5276815652692</v>
      </c>
      <c r="AC38" s="177">
        <v>534022.3426179823</v>
      </c>
      <c r="AD38" s="177">
        <v>43417.1455598252</v>
      </c>
      <c r="AE38" s="177">
        <v>2807.7674375421711</v>
      </c>
      <c r="AF38" s="177">
        <v>40609.378122283029</v>
      </c>
      <c r="AG38" s="177">
        <v>53469.402947625647</v>
      </c>
      <c r="AH38" s="177">
        <v>64405.641652086219</v>
      </c>
      <c r="AI38" s="177">
        <v>10900.475702378111</v>
      </c>
      <c r="AJ38" s="177">
        <v>25163.231222767001</v>
      </c>
      <c r="AK38" s="177">
        <v>28341.934726941108</v>
      </c>
      <c r="AL38" s="177">
        <v>177119.28494236575</v>
      </c>
      <c r="AM38" s="177">
        <v>64841.290189503074</v>
      </c>
      <c r="AN38" s="177">
        <v>29586.931432133733</v>
      </c>
      <c r="AO38" s="177">
        <v>68503.664142768714</v>
      </c>
      <c r="AP38" s="177">
        <v>11181.761503333586</v>
      </c>
      <c r="AQ38" s="177">
        <v>3005.6376746266014</v>
      </c>
      <c r="AR38" s="177">
        <v>20561.29927928144</v>
      </c>
      <c r="AS38" s="177">
        <v>9702.418446673988</v>
      </c>
      <c r="AT38" s="177">
        <v>1975.7050602423089</v>
      </c>
      <c r="AU38" s="177">
        <v>1764.8401271904188</v>
      </c>
      <c r="AV38" s="177">
        <v>1448.0274615773953</v>
      </c>
      <c r="AW38" s="177">
        <v>4513.8457976638629</v>
      </c>
      <c r="AX38" s="177">
        <v>3689.9412941228661</v>
      </c>
      <c r="AY38" s="177">
        <v>1817.1073012831066</v>
      </c>
      <c r="AZ38" s="177">
        <v>789.61207193132213</v>
      </c>
      <c r="BA38" s="177">
        <v>1083.2219209084374</v>
      </c>
      <c r="BB38" s="177">
        <v>4043.6359170268202</v>
      </c>
      <c r="BC38" s="177">
        <v>0</v>
      </c>
      <c r="BD38" s="177">
        <v>24926.073066701068</v>
      </c>
      <c r="BE38" s="177">
        <v>15962.314032641212</v>
      </c>
      <c r="BF38" s="177">
        <v>4664.7997712711003</v>
      </c>
      <c r="BG38" s="177">
        <v>2724.8107193443075</v>
      </c>
      <c r="BH38" s="177">
        <v>596.0834905386414</v>
      </c>
      <c r="BI38" s="177">
        <v>978.06505290580787</v>
      </c>
      <c r="BJ38" s="177">
        <v>17960.264486391548</v>
      </c>
      <c r="BK38" s="177">
        <v>5021.8000617356274</v>
      </c>
      <c r="BL38" s="177">
        <v>5327.9451124600764</v>
      </c>
      <c r="BM38" s="177">
        <v>759.86073844278837</v>
      </c>
      <c r="BN38" s="177">
        <v>6850.6585737530577</v>
      </c>
      <c r="BO38" s="177">
        <v>25532.059408644334</v>
      </c>
      <c r="BP38" s="177">
        <v>13672.505137543039</v>
      </c>
      <c r="BQ38" s="177">
        <v>25709.377764462995</v>
      </c>
      <c r="BR38" s="177">
        <v>17351.832482017973</v>
      </c>
      <c r="BS38" s="177">
        <v>8357.545282445024</v>
      </c>
      <c r="BT38" s="177">
        <v>7777.1191989096424</v>
      </c>
      <c r="BU38" s="177">
        <v>4014.2727952235191</v>
      </c>
      <c r="BV38" s="177">
        <v>3762.8464036861233</v>
      </c>
      <c r="BW38" s="177">
        <v>9177.8823420432473</v>
      </c>
      <c r="BX38" s="177">
        <v>1956.5262187250394</v>
      </c>
      <c r="BY38" s="177">
        <v>1064.4867461651684</v>
      </c>
      <c r="BZ38" s="177">
        <v>6156.8693771530379</v>
      </c>
      <c r="CA38" s="177">
        <v>1614.1674053499992</v>
      </c>
      <c r="CB38" s="177">
        <v>0</v>
      </c>
      <c r="CC38" s="177">
        <v>459380.08761024586</v>
      </c>
      <c r="CD38" s="177">
        <v>237394.54542542418</v>
      </c>
      <c r="CE38" s="177">
        <v>110952.65073490012</v>
      </c>
      <c r="CF38" s="177">
        <v>111032.89144992163</v>
      </c>
      <c r="CG38" s="177">
        <v>347058.69664237241</v>
      </c>
      <c r="CH38" s="177">
        <v>188.43659730396212</v>
      </c>
      <c r="CI38" s="177">
        <v>1629764.6126900001</v>
      </c>
      <c r="CJ38" s="177">
        <v>1880311.3978884388</v>
      </c>
      <c r="CK38" s="177">
        <v>7933634.8793315887</v>
      </c>
      <c r="CL38" s="144" t="str">
        <f>IF(ROUND(SUM(CK38),1)&gt;ROUND(SUM(Tableau_A!CK38),1),"Supply &lt; Use",IF(ROUND(SUM(CK38),1)&lt;ROUND(SUM(Tableau_A!CK38),1),"Supply &gt; Use",""))</f>
        <v/>
      </c>
    </row>
    <row r="39" spans="1:90" s="141" customFormat="1" ht="18" customHeight="1" x14ac:dyDescent="0.25">
      <c r="A39" s="304"/>
      <c r="B39" s="178"/>
      <c r="C39" s="179" t="str">
        <f>IF(ROUND(SUM(C38),1)&gt;ROUND(SUM(Tableau_A!C38),1),"Supply &lt; Use",IF(ROUND(SUM(C38),1)&lt;ROUND(SUM(Tableau_A!C38),1),"Supply &gt; Use",""))</f>
        <v/>
      </c>
      <c r="D39" s="179" t="str">
        <f>IF(ROUND(SUM(D38),1)&gt;ROUND(SUM(Tableau_A!D38),1),"Supply &lt; Use",IF(ROUND(SUM(D38),1)&lt;ROUND(SUM(Tableau_A!D38),1),"Supply &gt; Use",""))</f>
        <v/>
      </c>
      <c r="E39" s="179" t="str">
        <f>IF(ROUND(SUM(E38),1)&gt;ROUND(SUM(Tableau_A!E38),1),"Supply &lt; Use",IF(ROUND(SUM(E38),1)&lt;ROUND(SUM(Tableau_A!E38),1),"Supply &gt; Use",""))</f>
        <v/>
      </c>
      <c r="F39" s="179" t="str">
        <f>IF(ROUND(SUM(F38),1)&gt;ROUND(SUM(Tableau_A!F38),1),"Supply &lt; Use",IF(ROUND(SUM(F38),1)&lt;ROUND(SUM(Tableau_A!F38),1),"Supply &gt; Use",""))</f>
        <v/>
      </c>
      <c r="G39" s="179" t="str">
        <f>IF(ROUND(SUM(G38),1)&gt;ROUND(SUM(Tableau_A!G38),1),"Supply &lt; Use",IF(ROUND(SUM(G38),1)&lt;ROUND(SUM(Tableau_A!G38),1),"Supply &gt; Use",""))</f>
        <v/>
      </c>
      <c r="H39" s="179" t="str">
        <f>IF(ROUND(SUM(H38),1)&gt;ROUND(SUM(Tableau_A!H38),1),"Supply &lt; Use",IF(ROUND(SUM(H38),1)&lt;ROUND(SUM(Tableau_A!H38),1),"Supply &gt; Use",""))</f>
        <v/>
      </c>
      <c r="I39" s="179" t="str">
        <f>IF(ROUND(SUM(I38),1)&gt;ROUND(SUM(Tableau_A!I38),1),"Supply &lt; Use",IF(ROUND(SUM(I38),1)&lt;ROUND(SUM(Tableau_A!I38),1),"Supply &gt; Use",""))</f>
        <v/>
      </c>
      <c r="J39" s="179" t="str">
        <f>IF(ROUND(SUM(J38),1)&gt;ROUND(SUM(Tableau_A!J38),1),"Supply &lt; Use",IF(ROUND(SUM(J38),1)&lt;ROUND(SUM(Tableau_A!J38),1),"Supply &gt; Use",""))</f>
        <v/>
      </c>
      <c r="K39" s="179" t="str">
        <f>IF(ROUND(SUM(K38),1)&gt;ROUND(SUM(Tableau_A!K38),1),"Supply &lt; Use",IF(ROUND(SUM(K38),1)&lt;ROUND(SUM(Tableau_A!K38),1),"Supply &gt; Use",""))</f>
        <v/>
      </c>
      <c r="L39" s="179" t="str">
        <f>IF(ROUND(SUM(L38),1)&gt;ROUND(SUM(Tableau_A!L38),1),"Supply &lt; Use",IF(ROUND(SUM(L38),1)&lt;ROUND(SUM(Tableau_A!L38),1),"Supply &gt; Use",""))</f>
        <v/>
      </c>
      <c r="M39" s="179" t="str">
        <f>IF(ROUND(SUM(M38),1)&gt;ROUND(SUM(Tableau_A!M38),1),"Supply &lt; Use",IF(ROUND(SUM(M38),1)&lt;ROUND(SUM(Tableau_A!M38),1),"Supply &gt; Use",""))</f>
        <v/>
      </c>
      <c r="N39" s="179" t="str">
        <f>IF(ROUND(SUM(N38),1)&gt;ROUND(SUM(Tableau_A!N38),1),"Supply &lt; Use",IF(ROUND(SUM(N38),1)&lt;ROUND(SUM(Tableau_A!N38),1),"Supply &gt; Use",""))</f>
        <v/>
      </c>
      <c r="O39" s="179" t="str">
        <f>IF(ROUND(SUM(O38),1)&gt;ROUND(SUM(Tableau_A!O38),1),"Supply &lt; Use",IF(ROUND(SUM(O38),1)&lt;ROUND(SUM(Tableau_A!O38),1),"Supply &gt; Use",""))</f>
        <v/>
      </c>
      <c r="P39" s="179" t="str">
        <f>IF(ROUND(SUM(P38),1)&gt;ROUND(SUM(Tableau_A!P38),1),"Supply &lt; Use",IF(ROUND(SUM(P38),1)&lt;ROUND(SUM(Tableau_A!P38),1),"Supply &gt; Use",""))</f>
        <v/>
      </c>
      <c r="Q39" s="179" t="str">
        <f>IF(ROUND(SUM(Q38),1)&gt;ROUND(SUM(Tableau_A!Q38),1),"Supply &lt; Use",IF(ROUND(SUM(Q38),1)&lt;ROUND(SUM(Tableau_A!Q38),1),"Supply &gt; Use",""))</f>
        <v/>
      </c>
      <c r="R39" s="179" t="str">
        <f>IF(ROUND(SUM(R38),1)&gt;ROUND(SUM(Tableau_A!R38),1),"Supply &lt; Use",IF(ROUND(SUM(R38),1)&lt;ROUND(SUM(Tableau_A!R38),1),"Supply &gt; Use",""))</f>
        <v/>
      </c>
      <c r="S39" s="179" t="str">
        <f>IF(ROUND(SUM(S38),1)&gt;ROUND(SUM(Tableau_A!S38),1),"Supply &lt; Use",IF(ROUND(SUM(S38),1)&lt;ROUND(SUM(Tableau_A!S38),1),"Supply &gt; Use",""))</f>
        <v/>
      </c>
      <c r="T39" s="179" t="str">
        <f>IF(ROUND(SUM(T38),1)&gt;ROUND(SUM(Tableau_A!T38),1),"Supply &lt; Use",IF(ROUND(SUM(T38),1)&lt;ROUND(SUM(Tableau_A!T38),1),"Supply &gt; Use",""))</f>
        <v/>
      </c>
      <c r="U39" s="179" t="str">
        <f>IF(ROUND(SUM(U38),1)&gt;ROUND(SUM(Tableau_A!U38),1),"Supply &lt; Use",IF(ROUND(SUM(U38),1)&lt;ROUND(SUM(Tableau_A!U38),1),"Supply &gt; Use",""))</f>
        <v/>
      </c>
      <c r="V39" s="179" t="str">
        <f>IF(ROUND(SUM(V38),1)&gt;ROUND(SUM(Tableau_A!V38),1),"Supply &lt; Use",IF(ROUND(SUM(V38),1)&lt;ROUND(SUM(Tableau_A!V38),1),"Supply &gt; Use",""))</f>
        <v/>
      </c>
      <c r="W39" s="179" t="str">
        <f>IF(ROUND(SUM(W38),1)&gt;ROUND(SUM(Tableau_A!W38),1),"Supply &lt; Use",IF(ROUND(SUM(W38),1)&lt;ROUND(SUM(Tableau_A!W38),1),"Supply &gt; Use",""))</f>
        <v/>
      </c>
      <c r="X39" s="179" t="str">
        <f>IF(ROUND(SUM(X38),1)&gt;ROUND(SUM(Tableau_A!X38),1),"Supply &lt; Use",IF(ROUND(SUM(X38),1)&lt;ROUND(SUM(Tableau_A!X38),1),"Supply &gt; Use",""))</f>
        <v/>
      </c>
      <c r="Y39" s="179" t="str">
        <f>IF(ROUND(SUM(Y38),1)&gt;ROUND(SUM(Tableau_A!Y38),1),"Supply &lt; Use",IF(ROUND(SUM(Y38),1)&lt;ROUND(SUM(Tableau_A!Y38),1),"Supply &gt; Use",""))</f>
        <v/>
      </c>
      <c r="Z39" s="179" t="str">
        <f>IF(ROUND(SUM(Z38),1)&gt;ROUND(SUM(Tableau_A!Z38),1),"Supply &lt; Use",IF(ROUND(SUM(Z38),1)&lt;ROUND(SUM(Tableau_A!Z38),1),"Supply &gt; Use",""))</f>
        <v/>
      </c>
      <c r="AA39" s="179" t="str">
        <f>IF(ROUND(SUM(AA38),1)&gt;ROUND(SUM(Tableau_A!AA38),1),"Supply &lt; Use",IF(ROUND(SUM(AA38),1)&lt;ROUND(SUM(Tableau_A!AA38),1),"Supply &gt; Use",""))</f>
        <v/>
      </c>
      <c r="AB39" s="179" t="str">
        <f>IF(ROUND(SUM(AB38),1)&gt;ROUND(SUM(Tableau_A!AB38),1),"Supply &lt; Use",IF(ROUND(SUM(AB38),1)&lt;ROUND(SUM(Tableau_A!AB38),1),"Supply &gt; Use",""))</f>
        <v/>
      </c>
      <c r="AC39" s="179" t="str">
        <f>IF(ROUND(SUM(AC38),1)&gt;ROUND(SUM(Tableau_A!AC38),1),"Supply &lt; Use",IF(ROUND(SUM(AC38),1)&lt;ROUND(SUM(Tableau_A!AC38),1),"Supply &gt; Use",""))</f>
        <v/>
      </c>
      <c r="AD39" s="179" t="str">
        <f>IF(ROUND(SUM(AD38),1)&gt;ROUND(SUM(Tableau_A!AD38),1),"Supply &lt; Use",IF(ROUND(SUM(AD38),1)&lt;ROUND(SUM(Tableau_A!AD38),1),"Supply &gt; Use",""))</f>
        <v/>
      </c>
      <c r="AE39" s="179" t="str">
        <f>IF(ROUND(SUM(AE38),1)&gt;ROUND(SUM(Tableau_A!AE38),1),"Supply &lt; Use",IF(ROUND(SUM(AE38),1)&lt;ROUND(SUM(Tableau_A!AE38),1),"Supply &gt; Use",""))</f>
        <v/>
      </c>
      <c r="AF39" s="179" t="str">
        <f>IF(ROUND(SUM(AF38),1)&gt;ROUND(SUM(Tableau_A!AF38),1),"Supply &lt; Use",IF(ROUND(SUM(AF38),1)&lt;ROUND(SUM(Tableau_A!AF38),1),"Supply &gt; Use",""))</f>
        <v/>
      </c>
      <c r="AG39" s="179" t="str">
        <f>IF(ROUND(SUM(AG38),1)&gt;ROUND(SUM(Tableau_A!AG38),1),"Supply &lt; Use",IF(ROUND(SUM(AG38),1)&lt;ROUND(SUM(Tableau_A!AG38),1),"Supply &gt; Use",""))</f>
        <v/>
      </c>
      <c r="AH39" s="179" t="str">
        <f>IF(ROUND(SUM(AH38),1)&gt;ROUND(SUM(Tableau_A!AH38),1),"Supply &lt; Use",IF(ROUND(SUM(AH38),1)&lt;ROUND(SUM(Tableau_A!AH38),1),"Supply &gt; Use",""))</f>
        <v/>
      </c>
      <c r="AI39" s="179" t="str">
        <f>IF(ROUND(SUM(AI38),1)&gt;ROUND(SUM(Tableau_A!AI38),1),"Supply &lt; Use",IF(ROUND(SUM(AI38),1)&lt;ROUND(SUM(Tableau_A!AI38),1),"Supply &gt; Use",""))</f>
        <v/>
      </c>
      <c r="AJ39" s="179" t="str">
        <f>IF(ROUND(SUM(AJ38),1)&gt;ROUND(SUM(Tableau_A!AJ38),1),"Supply &lt; Use",IF(ROUND(SUM(AJ38),1)&lt;ROUND(SUM(Tableau_A!AJ38),1),"Supply &gt; Use",""))</f>
        <v/>
      </c>
      <c r="AK39" s="179" t="str">
        <f>IF(ROUND(SUM(AK38),1)&gt;ROUND(SUM(Tableau_A!AK38),1),"Supply &lt; Use",IF(ROUND(SUM(AK38),1)&lt;ROUND(SUM(Tableau_A!AK38),1),"Supply &gt; Use",""))</f>
        <v/>
      </c>
      <c r="AL39" s="179" t="str">
        <f>IF(ROUND(SUM(AL38),1)&gt;ROUND(SUM(Tableau_A!AL38),1),"Supply &lt; Use",IF(ROUND(SUM(AL38),1)&lt;ROUND(SUM(Tableau_A!AL38),1),"Supply &gt; Use",""))</f>
        <v/>
      </c>
      <c r="AM39" s="179" t="str">
        <f>IF(ROUND(SUM(AM38),1)&gt;ROUND(SUM(Tableau_A!AM38),1),"Supply &lt; Use",IF(ROUND(SUM(AM38),1)&lt;ROUND(SUM(Tableau_A!AM38),1),"Supply &gt; Use",""))</f>
        <v/>
      </c>
      <c r="AN39" s="179" t="str">
        <f>IF(ROUND(SUM(AN38),1)&gt;ROUND(SUM(Tableau_A!AN38),1),"Supply &lt; Use",IF(ROUND(SUM(AN38),1)&lt;ROUND(SUM(Tableau_A!AN38),1),"Supply &gt; Use",""))</f>
        <v/>
      </c>
      <c r="AO39" s="179" t="str">
        <f>IF(ROUND(SUM(AO38),1)&gt;ROUND(SUM(Tableau_A!AO38),1),"Supply &lt; Use",IF(ROUND(SUM(AO38),1)&lt;ROUND(SUM(Tableau_A!AO38),1),"Supply &gt; Use",""))</f>
        <v/>
      </c>
      <c r="AP39" s="179" t="str">
        <f>IF(ROUND(SUM(AP38),1)&gt;ROUND(SUM(Tableau_A!AP38),1),"Supply &lt; Use",IF(ROUND(SUM(AP38),1)&lt;ROUND(SUM(Tableau_A!AP38),1),"Supply &gt; Use",""))</f>
        <v/>
      </c>
      <c r="AQ39" s="179" t="str">
        <f>IF(ROUND(SUM(AQ38),1)&gt;ROUND(SUM(Tableau_A!AQ38),1),"Supply &lt; Use",IF(ROUND(SUM(AQ38),1)&lt;ROUND(SUM(Tableau_A!AQ38),1),"Supply &gt; Use",""))</f>
        <v/>
      </c>
      <c r="AR39" s="179" t="str">
        <f>IF(ROUND(SUM(AR38),1)&gt;ROUND(SUM(Tableau_A!AR38),1),"Supply &lt; Use",IF(ROUND(SUM(AR38),1)&lt;ROUND(SUM(Tableau_A!AR38),1),"Supply &gt; Use",""))</f>
        <v/>
      </c>
      <c r="AS39" s="179" t="str">
        <f>IF(ROUND(SUM(AS38),1)&gt;ROUND(SUM(Tableau_A!AS38),1),"Supply &lt; Use",IF(ROUND(SUM(AS38),1)&lt;ROUND(SUM(Tableau_A!AS38),1),"Supply &gt; Use",""))</f>
        <v/>
      </c>
      <c r="AT39" s="179" t="str">
        <f>IF(ROUND(SUM(AT38),1)&gt;ROUND(SUM(Tableau_A!AT38),1),"Supply &lt; Use",IF(ROUND(SUM(AT38),1)&lt;ROUND(SUM(Tableau_A!AT38),1),"Supply &gt; Use",""))</f>
        <v/>
      </c>
      <c r="AU39" s="179" t="str">
        <f>IF(ROUND(SUM(AU38),1)&gt;ROUND(SUM(Tableau_A!AU38),1),"Supply &lt; Use",IF(ROUND(SUM(AU38),1)&lt;ROUND(SUM(Tableau_A!AU38),1),"Supply &gt; Use",""))</f>
        <v/>
      </c>
      <c r="AV39" s="179" t="str">
        <f>IF(ROUND(SUM(AV38),1)&gt;ROUND(SUM(Tableau_A!AV38),1),"Supply &lt; Use",IF(ROUND(SUM(AV38),1)&lt;ROUND(SUM(Tableau_A!AV38),1),"Supply &gt; Use",""))</f>
        <v/>
      </c>
      <c r="AW39" s="179" t="str">
        <f>IF(ROUND(SUM(AW38),1)&gt;ROUND(SUM(Tableau_A!AW38),1),"Supply &lt; Use",IF(ROUND(SUM(AW38),1)&lt;ROUND(SUM(Tableau_A!AW38),1),"Supply &gt; Use",""))</f>
        <v/>
      </c>
      <c r="AX39" s="179" t="str">
        <f>IF(ROUND(SUM(AX38),1)&gt;ROUND(SUM(Tableau_A!AX38),1),"Supply &lt; Use",IF(ROUND(SUM(AX38),1)&lt;ROUND(SUM(Tableau_A!AX38),1),"Supply &gt; Use",""))</f>
        <v/>
      </c>
      <c r="AY39" s="179" t="str">
        <f>IF(ROUND(SUM(AY38),1)&gt;ROUND(SUM(Tableau_A!AY38),1),"Supply &lt; Use",IF(ROUND(SUM(AY38),1)&lt;ROUND(SUM(Tableau_A!AY38),1),"Supply &gt; Use",""))</f>
        <v/>
      </c>
      <c r="AZ39" s="179" t="str">
        <f>IF(ROUND(SUM(AZ38),1)&gt;ROUND(SUM(Tableau_A!AZ38),1),"Supply &lt; Use",IF(ROUND(SUM(AZ38),1)&lt;ROUND(SUM(Tableau_A!AZ38),1),"Supply &gt; Use",""))</f>
        <v/>
      </c>
      <c r="BA39" s="179" t="str">
        <f>IF(ROUND(SUM(BA38),1)&gt;ROUND(SUM(Tableau_A!BA38),1),"Supply &lt; Use",IF(ROUND(SUM(BA38),1)&lt;ROUND(SUM(Tableau_A!BA38),1),"Supply &gt; Use",""))</f>
        <v/>
      </c>
      <c r="BB39" s="179" t="str">
        <f>IF(ROUND(SUM(BB38),1)&gt;ROUND(SUM(Tableau_A!BB38),1),"Supply &lt; Use",IF(ROUND(SUM(BB38),1)&lt;ROUND(SUM(Tableau_A!BB38),1),"Supply &gt; Use",""))</f>
        <v/>
      </c>
      <c r="BC39" s="179" t="str">
        <f>IF(ROUND(SUM(BC38),1)&gt;ROUND(SUM(Tableau_A!BC38),1),"Supply &lt; Use",IF(ROUND(SUM(BC38),1)&lt;ROUND(SUM(Tableau_A!BC38),1),"Supply &gt; Use",""))</f>
        <v/>
      </c>
      <c r="BD39" s="179" t="str">
        <f>IF(ROUND(SUM(BD38),1)&gt;ROUND(SUM(Tableau_A!BD38),1),"Supply &lt; Use",IF(ROUND(SUM(BD38),1)&lt;ROUND(SUM(Tableau_A!BD38),1),"Supply &gt; Use",""))</f>
        <v/>
      </c>
      <c r="BE39" s="179" t="str">
        <f>IF(ROUND(SUM(BE38),1)&gt;ROUND(SUM(Tableau_A!BE38),1),"Supply &lt; Use",IF(ROUND(SUM(BE38),1)&lt;ROUND(SUM(Tableau_A!BE38),1),"Supply &gt; Use",""))</f>
        <v/>
      </c>
      <c r="BF39" s="179" t="str">
        <f>IF(ROUND(SUM(BF38),1)&gt;ROUND(SUM(Tableau_A!BF38),1),"Supply &lt; Use",IF(ROUND(SUM(BF38),1)&lt;ROUND(SUM(Tableau_A!BF38),1),"Supply &gt; Use",""))</f>
        <v/>
      </c>
      <c r="BG39" s="179" t="str">
        <f>IF(ROUND(SUM(BG38),1)&gt;ROUND(SUM(Tableau_A!BG38),1),"Supply &lt; Use",IF(ROUND(SUM(BG38),1)&lt;ROUND(SUM(Tableau_A!BG38),1),"Supply &gt; Use",""))</f>
        <v/>
      </c>
      <c r="BH39" s="179" t="str">
        <f>IF(ROUND(SUM(BH38),1)&gt;ROUND(SUM(Tableau_A!BH38),1),"Supply &lt; Use",IF(ROUND(SUM(BH38),1)&lt;ROUND(SUM(Tableau_A!BH38),1),"Supply &gt; Use",""))</f>
        <v/>
      </c>
      <c r="BI39" s="179" t="str">
        <f>IF(ROUND(SUM(BI38),1)&gt;ROUND(SUM(Tableau_A!BI38),1),"Supply &lt; Use",IF(ROUND(SUM(BI38),1)&lt;ROUND(SUM(Tableau_A!BI38),1),"Supply &gt; Use",""))</f>
        <v/>
      </c>
      <c r="BJ39" s="179" t="str">
        <f>IF(ROUND(SUM(BJ38),1)&gt;ROUND(SUM(Tableau_A!BJ38),1),"Supply &lt; Use",IF(ROUND(SUM(BJ38),1)&lt;ROUND(SUM(Tableau_A!BJ38),1),"Supply &gt; Use",""))</f>
        <v/>
      </c>
      <c r="BK39" s="179" t="str">
        <f>IF(ROUND(SUM(BK38),1)&gt;ROUND(SUM(Tableau_A!BK38),1),"Supply &lt; Use",IF(ROUND(SUM(BK38),1)&lt;ROUND(SUM(Tableau_A!BK38),1),"Supply &gt; Use",""))</f>
        <v/>
      </c>
      <c r="BL39" s="179" t="str">
        <f>IF(ROUND(SUM(BL38),1)&gt;ROUND(SUM(Tableau_A!BL38),1),"Supply &lt; Use",IF(ROUND(SUM(BL38),1)&lt;ROUND(SUM(Tableau_A!BL38),1),"Supply &gt; Use",""))</f>
        <v/>
      </c>
      <c r="BM39" s="179" t="str">
        <f>IF(ROUND(SUM(BM38),1)&gt;ROUND(SUM(Tableau_A!BM38),1),"Supply &lt; Use",IF(ROUND(SUM(BM38),1)&lt;ROUND(SUM(Tableau_A!BM38),1),"Supply &gt; Use",""))</f>
        <v/>
      </c>
      <c r="BN39" s="179" t="str">
        <f>IF(ROUND(SUM(BN38),1)&gt;ROUND(SUM(Tableau_A!BN38),1),"Supply &lt; Use",IF(ROUND(SUM(BN38),1)&lt;ROUND(SUM(Tableau_A!BN38),1),"Supply &gt; Use",""))</f>
        <v/>
      </c>
      <c r="BO39" s="179" t="str">
        <f>IF(ROUND(SUM(BO38),1)&gt;ROUND(SUM(Tableau_A!BO38),1),"Supply &lt; Use",IF(ROUND(SUM(BO38),1)&lt;ROUND(SUM(Tableau_A!BO38),1),"Supply &gt; Use",""))</f>
        <v/>
      </c>
      <c r="BP39" s="179" t="str">
        <f>IF(ROUND(SUM(BP38),1)&gt;ROUND(SUM(Tableau_A!BP38),1),"Supply &lt; Use",IF(ROUND(SUM(BP38),1)&lt;ROUND(SUM(Tableau_A!BP38),1),"Supply &gt; Use",""))</f>
        <v/>
      </c>
      <c r="BQ39" s="179" t="str">
        <f>IF(ROUND(SUM(BQ38),1)&gt;ROUND(SUM(Tableau_A!BQ38),1),"Supply &lt; Use",IF(ROUND(SUM(BQ38),1)&lt;ROUND(SUM(Tableau_A!BQ38),1),"Supply &gt; Use",""))</f>
        <v/>
      </c>
      <c r="BR39" s="179" t="str">
        <f>IF(ROUND(SUM(BR38),1)&gt;ROUND(SUM(Tableau_A!BR38),1),"Supply &lt; Use",IF(ROUND(SUM(BR38),1)&lt;ROUND(SUM(Tableau_A!BR38),1),"Supply &gt; Use",""))</f>
        <v/>
      </c>
      <c r="BS39" s="179" t="str">
        <f>IF(ROUND(SUM(BS38),1)&gt;ROUND(SUM(Tableau_A!BS38),1),"Supply &lt; Use",IF(ROUND(SUM(BS38),1)&lt;ROUND(SUM(Tableau_A!BS38),1),"Supply &gt; Use",""))</f>
        <v/>
      </c>
      <c r="BT39" s="179" t="str">
        <f>IF(ROUND(SUM(BT38),1)&gt;ROUND(SUM(Tableau_A!BT38),1),"Supply &lt; Use",IF(ROUND(SUM(BT38),1)&lt;ROUND(SUM(Tableau_A!BT38),1),"Supply &gt; Use",""))</f>
        <v/>
      </c>
      <c r="BU39" s="179" t="str">
        <f>IF(ROUND(SUM(BU38),1)&gt;ROUND(SUM(Tableau_A!BU38),1),"Supply &lt; Use",IF(ROUND(SUM(BU38),1)&lt;ROUND(SUM(Tableau_A!BU38),1),"Supply &gt; Use",""))</f>
        <v/>
      </c>
      <c r="BV39" s="179" t="str">
        <f>IF(ROUND(SUM(BV38),1)&gt;ROUND(SUM(Tableau_A!BV38),1),"Supply &lt; Use",IF(ROUND(SUM(BV38),1)&lt;ROUND(SUM(Tableau_A!BV38),1),"Supply &gt; Use",""))</f>
        <v/>
      </c>
      <c r="BW39" s="179" t="str">
        <f>IF(ROUND(SUM(BW38),1)&gt;ROUND(SUM(Tableau_A!BW38),1),"Supply &lt; Use",IF(ROUND(SUM(BW38),1)&lt;ROUND(SUM(Tableau_A!BW38),1),"Supply &gt; Use",""))</f>
        <v/>
      </c>
      <c r="BX39" s="179" t="str">
        <f>IF(ROUND(SUM(BX38),1)&gt;ROUND(SUM(Tableau_A!BX38),1),"Supply &lt; Use",IF(ROUND(SUM(BX38),1)&lt;ROUND(SUM(Tableau_A!BX38),1),"Supply &gt; Use",""))</f>
        <v/>
      </c>
      <c r="BY39" s="179" t="str">
        <f>IF(ROUND(SUM(BY38),1)&gt;ROUND(SUM(Tableau_A!BY38),1),"Supply &lt; Use",IF(ROUND(SUM(BY38),1)&lt;ROUND(SUM(Tableau_A!BY38),1),"Supply &gt; Use",""))</f>
        <v/>
      </c>
      <c r="BZ39" s="179" t="str">
        <f>IF(ROUND(SUM(BZ38),1)&gt;ROUND(SUM(Tableau_A!BZ38),1),"Supply &lt; Use",IF(ROUND(SUM(BZ38),1)&lt;ROUND(SUM(Tableau_A!BZ38),1),"Supply &gt; Use",""))</f>
        <v/>
      </c>
      <c r="CA39" s="179" t="str">
        <f>IF(ROUND(SUM(CA38),1)&gt;ROUND(SUM(Tableau_A!CA38),1),"Supply &lt; Use",IF(ROUND(SUM(CA38),1)&lt;ROUND(SUM(Tableau_A!CA38),1),"Supply &gt; Use",""))</f>
        <v/>
      </c>
      <c r="CB39" s="179" t="str">
        <f>IF(ROUND(SUM(CB38),1)&gt;ROUND(SUM(Tableau_A!CB38),1),"Supply &lt; Use",IF(ROUND(SUM(CB38),1)&lt;ROUND(SUM(Tableau_A!CB38),1),"Supply &gt; Use",""))</f>
        <v/>
      </c>
      <c r="CC39" s="179" t="str">
        <f>IF(ROUND(SUM(CC38),1)&gt;ROUND(SUM(Tableau_A!CC38),1),"Supply &lt; Use",IF(ROUND(SUM(CC38),1)&lt;ROUND(SUM(Tableau_A!CC38),1),"Supply &gt; Use",""))</f>
        <v/>
      </c>
      <c r="CD39" s="179" t="str">
        <f>IF(ROUND(SUM(CD38),1)&gt;ROUND(SUM(Tableau_A!CD38),1),"Supply &lt; Use",IF(ROUND(SUM(CD38),1)&lt;ROUND(SUM(Tableau_A!CD38),1),"Supply &gt; Use",""))</f>
        <v/>
      </c>
      <c r="CE39" s="179" t="str">
        <f>IF(ROUND(SUM(CE38),1)&gt;ROUND(SUM(Tableau_A!CE38),1),"Supply &lt; Use",IF(ROUND(SUM(CE38),1)&lt;ROUND(SUM(Tableau_A!CE38),1),"Supply &gt; Use",""))</f>
        <v/>
      </c>
      <c r="CF39" s="179" t="str">
        <f>IF(ROUND(SUM(CF38),1)&gt;ROUND(SUM(Tableau_A!CF38),1),"Supply &lt; Use",IF(ROUND(SUM(CF38),1)&lt;ROUND(SUM(Tableau_A!CF38),1),"Supply &gt; Use",""))</f>
        <v/>
      </c>
      <c r="CG39" s="179"/>
      <c r="CH39" s="179"/>
      <c r="CI39" s="179"/>
      <c r="CJ39" s="179"/>
      <c r="CK39" s="179" t="str">
        <f>IF(ROUND(SUM(CK38),1)&gt;ROUND(SUM(Tableau_A!CK38),1),"Supply &lt; Use",IF(ROUND(SUM(CK38),1)&lt;ROUND(SUM(Tableau_A!CK38),1),"Supply &gt; Use",""))</f>
        <v/>
      </c>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11" priority="1" stopIfTrue="1" operator="containsText" text="Supply &lt; Use">
      <formula>NOT(ISERROR(SEARCH("Supply &lt; Use",C3)))</formula>
    </cfRule>
    <cfRule type="containsText" dxfId="10"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CAB83269-42AF-4547-98ED-57686648F52F}">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E683BA2B-4BBD-4126-9B81-98D52CD1BF78}">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D5F4E-A5DF-44C8-82E5-94821B129A19}">
  <sheetPr codeName="Sheet2">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85883.077913554516</v>
      </c>
      <c r="D3" s="326">
        <v>48806.518253581999</v>
      </c>
      <c r="E3" s="326">
        <v>667.62733008999999</v>
      </c>
      <c r="F3" s="326">
        <v>48138.890923491999</v>
      </c>
      <c r="G3" s="326">
        <v>0</v>
      </c>
      <c r="H3" s="326">
        <v>0</v>
      </c>
      <c r="I3" s="326">
        <v>12612.173603602399</v>
      </c>
      <c r="J3" s="326">
        <v>0</v>
      </c>
      <c r="K3" s="326">
        <v>0</v>
      </c>
      <c r="L3" s="326">
        <v>0</v>
      </c>
      <c r="M3" s="326">
        <v>0</v>
      </c>
      <c r="N3" s="326">
        <v>0</v>
      </c>
      <c r="O3" s="326">
        <v>0</v>
      </c>
      <c r="P3" s="326">
        <v>12612.173603602399</v>
      </c>
      <c r="Q3" s="326">
        <v>0</v>
      </c>
      <c r="R3" s="326">
        <v>0</v>
      </c>
      <c r="S3" s="326">
        <v>0</v>
      </c>
      <c r="T3" s="326">
        <v>0</v>
      </c>
      <c r="U3" s="326">
        <v>0</v>
      </c>
      <c r="V3" s="326">
        <v>0</v>
      </c>
      <c r="W3" s="326">
        <v>0</v>
      </c>
      <c r="X3" s="326">
        <v>0</v>
      </c>
      <c r="Y3" s="326">
        <v>0</v>
      </c>
      <c r="Z3" s="326">
        <v>0</v>
      </c>
      <c r="AA3" s="326">
        <v>0</v>
      </c>
      <c r="AB3" s="326">
        <v>0</v>
      </c>
      <c r="AC3" s="326">
        <v>24464.386056370106</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c r="CI3" s="327"/>
      <c r="CJ3" s="327"/>
      <c r="CK3" s="326">
        <v>85883.077913554516</v>
      </c>
      <c r="CL3" s="144"/>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c r="CL4" s="144"/>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c r="CL5" s="144"/>
    </row>
    <row r="6" spans="1:90" s="152" customFormat="1" ht="26.25" customHeight="1" x14ac:dyDescent="0.25">
      <c r="A6" s="293" t="s">
        <v>125</v>
      </c>
      <c r="B6" s="213" t="s">
        <v>90</v>
      </c>
      <c r="C6" s="146">
        <v>1145.07685928659</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1145.07685928659</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1145.07685928659</v>
      </c>
      <c r="CL6" s="144"/>
    </row>
    <row r="7" spans="1:90" s="152" customFormat="1" ht="26.25" customHeight="1" x14ac:dyDescent="0.25">
      <c r="A7" s="293" t="s">
        <v>126</v>
      </c>
      <c r="B7" s="213" t="s">
        <v>91</v>
      </c>
      <c r="C7" s="146">
        <v>9611.4773608905016</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9611.4773608905016</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9611.4773608905016</v>
      </c>
      <c r="CL7" s="144"/>
    </row>
    <row r="8" spans="1:90" s="152" customFormat="1" ht="26.25" customHeight="1" x14ac:dyDescent="0.25">
      <c r="A8" s="293" t="s">
        <v>127</v>
      </c>
      <c r="B8" s="213" t="s">
        <v>92</v>
      </c>
      <c r="C8" s="146">
        <v>13603.289954047959</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13603.289954047959</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13603.289954047959</v>
      </c>
      <c r="CL8" s="144"/>
    </row>
    <row r="9" spans="1:90" s="152" customFormat="1" ht="26.25" customHeight="1" x14ac:dyDescent="0.25">
      <c r="A9" s="293" t="s">
        <v>128</v>
      </c>
      <c r="B9" s="213" t="s">
        <v>93</v>
      </c>
      <c r="C9" s="146">
        <v>61418.6918571844</v>
      </c>
      <c r="D9" s="147">
        <v>48806.518253581999</v>
      </c>
      <c r="E9" s="148">
        <v>667.62733008999999</v>
      </c>
      <c r="F9" s="148">
        <v>48138.890923491999</v>
      </c>
      <c r="G9" s="148">
        <v>0</v>
      </c>
      <c r="H9" s="147">
        <v>0</v>
      </c>
      <c r="I9" s="147">
        <v>12612.173603602399</v>
      </c>
      <c r="J9" s="148">
        <v>0</v>
      </c>
      <c r="K9" s="148">
        <v>0</v>
      </c>
      <c r="L9" s="148">
        <v>0</v>
      </c>
      <c r="M9" s="148">
        <v>0</v>
      </c>
      <c r="N9" s="148">
        <v>0</v>
      </c>
      <c r="O9" s="148">
        <v>0</v>
      </c>
      <c r="P9" s="148">
        <v>12612.173603602399</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61418.6918571844</v>
      </c>
      <c r="CL9" s="144"/>
    </row>
    <row r="10" spans="1:90" s="152" customFormat="1" ht="26.25" customHeight="1" x14ac:dyDescent="0.25">
      <c r="A10" s="293" t="s">
        <v>129</v>
      </c>
      <c r="B10" s="214" t="s">
        <v>94</v>
      </c>
      <c r="C10" s="146">
        <v>104.54188214505494</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104.54188214505494</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104.54188214505494</v>
      </c>
      <c r="CL10" s="144"/>
    </row>
    <row r="11" spans="1:90" s="157" customFormat="1" ht="26.25" customHeight="1" x14ac:dyDescent="0.25">
      <c r="A11" s="291" t="s">
        <v>130</v>
      </c>
      <c r="B11" s="212" t="s">
        <v>95</v>
      </c>
      <c r="C11" s="154">
        <v>2032980.9213445496</v>
      </c>
      <c r="D11" s="155">
        <v>7991.1447216444558</v>
      </c>
      <c r="E11" s="155">
        <v>7991.1447216444558</v>
      </c>
      <c r="F11" s="155">
        <v>0</v>
      </c>
      <c r="G11" s="155">
        <v>0</v>
      </c>
      <c r="H11" s="155">
        <v>0</v>
      </c>
      <c r="I11" s="155">
        <v>1556365.274551068</v>
      </c>
      <c r="J11" s="155">
        <v>3658.1340740392534</v>
      </c>
      <c r="K11" s="155">
        <v>37.570887751975171</v>
      </c>
      <c r="L11" s="155">
        <v>1172.4839972625023</v>
      </c>
      <c r="M11" s="155">
        <v>2884.111108000438</v>
      </c>
      <c r="N11" s="155">
        <v>2410.9022831191219</v>
      </c>
      <c r="O11" s="155">
        <v>1493770.649096159</v>
      </c>
      <c r="P11" s="155">
        <v>5329.2389943223316</v>
      </c>
      <c r="Q11" s="155">
        <v>57.247584878806848</v>
      </c>
      <c r="R11" s="155">
        <v>1212.2221142963799</v>
      </c>
      <c r="S11" s="155">
        <v>68.281351850254552</v>
      </c>
      <c r="T11" s="155">
        <v>44594.817681544089</v>
      </c>
      <c r="U11" s="155">
        <v>10.420556519636742</v>
      </c>
      <c r="V11" s="155">
        <v>3.9201997323000479</v>
      </c>
      <c r="W11" s="155">
        <v>3.8566470062644664</v>
      </c>
      <c r="X11" s="155">
        <v>11.716279532691118</v>
      </c>
      <c r="Y11" s="155">
        <v>7.8592144163869451</v>
      </c>
      <c r="Z11" s="155">
        <v>0.9123161066423533</v>
      </c>
      <c r="AA11" s="155">
        <v>1126.6077429392221</v>
      </c>
      <c r="AB11" s="155">
        <v>4.3224215904989221</v>
      </c>
      <c r="AC11" s="155">
        <v>466102.54231451626</v>
      </c>
      <c r="AD11" s="155">
        <v>2248.570916373566</v>
      </c>
      <c r="AE11" s="155">
        <v>0.19892070498087827</v>
      </c>
      <c r="AF11" s="155">
        <v>2248.3719956685854</v>
      </c>
      <c r="AG11" s="155">
        <v>59.131207638374107</v>
      </c>
      <c r="AH11" s="155">
        <v>30.891871802918914</v>
      </c>
      <c r="AI11" s="155">
        <v>0</v>
      </c>
      <c r="AJ11" s="155">
        <v>30.891871802918914</v>
      </c>
      <c r="AK11" s="155">
        <v>0</v>
      </c>
      <c r="AL11" s="155">
        <v>0</v>
      </c>
      <c r="AM11" s="155">
        <v>0</v>
      </c>
      <c r="AN11" s="155">
        <v>0</v>
      </c>
      <c r="AO11" s="155">
        <v>0</v>
      </c>
      <c r="AP11" s="155">
        <v>0</v>
      </c>
      <c r="AQ11" s="155">
        <v>0</v>
      </c>
      <c r="AR11" s="155">
        <v>4.4188943652452295</v>
      </c>
      <c r="AS11" s="155">
        <v>0.16746542332986514</v>
      </c>
      <c r="AT11" s="155">
        <v>0</v>
      </c>
      <c r="AU11" s="155">
        <v>0.16746542332986514</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25.947948114039203</v>
      </c>
      <c r="BP11" s="155">
        <v>7.1013934229684335</v>
      </c>
      <c r="BQ11" s="155">
        <v>143.53242168795038</v>
      </c>
      <c r="BR11" s="155">
        <v>143.53242168795038</v>
      </c>
      <c r="BS11" s="155">
        <v>0</v>
      </c>
      <c r="BT11" s="155">
        <v>0.74215550994820001</v>
      </c>
      <c r="BU11" s="155">
        <v>0.35414819032053441</v>
      </c>
      <c r="BV11" s="155">
        <v>0.38800731962766566</v>
      </c>
      <c r="BW11" s="155">
        <v>1.1541243538868029</v>
      </c>
      <c r="BX11" s="155">
        <v>0.17584099157831401</v>
      </c>
      <c r="BY11" s="155">
        <v>0</v>
      </c>
      <c r="BZ11" s="155">
        <v>0.97828336230848878</v>
      </c>
      <c r="CA11" s="155">
        <v>0.30135862945243813</v>
      </c>
      <c r="CB11" s="155">
        <v>0</v>
      </c>
      <c r="CC11" s="155"/>
      <c r="CD11" s="155"/>
      <c r="CE11" s="155"/>
      <c r="CF11" s="155"/>
      <c r="CG11" s="155"/>
      <c r="CH11" s="155"/>
      <c r="CI11" s="155"/>
      <c r="CJ11" s="156"/>
      <c r="CK11" s="154">
        <v>2032980.9213445496</v>
      </c>
      <c r="CL11" s="144"/>
    </row>
    <row r="12" spans="1:90" s="157" customFormat="1" ht="26.25" customHeight="1" x14ac:dyDescent="0.25">
      <c r="A12" s="292" t="s">
        <v>131</v>
      </c>
      <c r="B12" s="215" t="s">
        <v>96</v>
      </c>
      <c r="C12" s="146">
        <v>64334.479771319879</v>
      </c>
      <c r="D12" s="147">
        <v>0</v>
      </c>
      <c r="E12" s="148">
        <v>0</v>
      </c>
      <c r="F12" s="148">
        <v>0</v>
      </c>
      <c r="G12" s="148">
        <v>0</v>
      </c>
      <c r="H12" s="147">
        <v>0</v>
      </c>
      <c r="I12" s="147">
        <v>44658.258376919875</v>
      </c>
      <c r="J12" s="148">
        <v>193.14167295979018</v>
      </c>
      <c r="K12" s="148">
        <v>0</v>
      </c>
      <c r="L12" s="148">
        <v>0</v>
      </c>
      <c r="M12" s="148">
        <v>109.0056086208476</v>
      </c>
      <c r="N12" s="148">
        <v>102.06146833924453</v>
      </c>
      <c r="O12" s="148">
        <v>0</v>
      </c>
      <c r="P12" s="148">
        <v>0</v>
      </c>
      <c r="Q12" s="148">
        <v>0</v>
      </c>
      <c r="R12" s="148">
        <v>0</v>
      </c>
      <c r="S12" s="148">
        <v>0</v>
      </c>
      <c r="T12" s="148">
        <v>44254.049626999993</v>
      </c>
      <c r="U12" s="148">
        <v>0</v>
      </c>
      <c r="V12" s="148">
        <v>0</v>
      </c>
      <c r="W12" s="148">
        <v>0</v>
      </c>
      <c r="X12" s="148">
        <v>0</v>
      </c>
      <c r="Y12" s="148">
        <v>0</v>
      </c>
      <c r="Z12" s="148">
        <v>0</v>
      </c>
      <c r="AA12" s="148">
        <v>0</v>
      </c>
      <c r="AB12" s="148">
        <v>0</v>
      </c>
      <c r="AC12" s="147">
        <v>19676.2213944</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64334.479771319879</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c r="CL13" s="144"/>
    </row>
    <row r="14" spans="1:90" s="157" customFormat="1" ht="26.25" customHeight="1" x14ac:dyDescent="0.25">
      <c r="A14" s="293" t="s">
        <v>133</v>
      </c>
      <c r="B14" s="216" t="s">
        <v>98</v>
      </c>
      <c r="C14" s="146">
        <v>17575.91145</v>
      </c>
      <c r="D14" s="147">
        <v>0</v>
      </c>
      <c r="E14" s="148">
        <v>0</v>
      </c>
      <c r="F14" s="148">
        <v>0</v>
      </c>
      <c r="G14" s="148">
        <v>0</v>
      </c>
      <c r="H14" s="147">
        <v>0</v>
      </c>
      <c r="I14" s="147">
        <v>0</v>
      </c>
      <c r="J14" s="148">
        <v>0</v>
      </c>
      <c r="K14" s="148">
        <v>0</v>
      </c>
      <c r="L14" s="148">
        <v>0</v>
      </c>
      <c r="M14" s="148">
        <v>0</v>
      </c>
      <c r="N14" s="148">
        <v>0</v>
      </c>
      <c r="O14" s="148">
        <v>0</v>
      </c>
      <c r="P14" s="148">
        <v>0</v>
      </c>
      <c r="Q14" s="148">
        <v>0</v>
      </c>
      <c r="R14" s="148">
        <v>0</v>
      </c>
      <c r="S14" s="148">
        <v>0</v>
      </c>
      <c r="T14" s="148">
        <v>0</v>
      </c>
      <c r="U14" s="148">
        <v>0</v>
      </c>
      <c r="V14" s="148">
        <v>0</v>
      </c>
      <c r="W14" s="148">
        <v>0</v>
      </c>
      <c r="X14" s="148">
        <v>0</v>
      </c>
      <c r="Y14" s="148">
        <v>0</v>
      </c>
      <c r="Z14" s="148">
        <v>0</v>
      </c>
      <c r="AA14" s="148">
        <v>0</v>
      </c>
      <c r="AB14" s="148">
        <v>0</v>
      </c>
      <c r="AC14" s="147">
        <v>17575.91145</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17575.91145</v>
      </c>
      <c r="CL14" s="144"/>
    </row>
    <row r="15" spans="1:90" s="157" customFormat="1" ht="26.25" customHeight="1" x14ac:dyDescent="0.25">
      <c r="A15" s="293" t="s">
        <v>134</v>
      </c>
      <c r="B15" s="216" t="s">
        <v>99</v>
      </c>
      <c r="C15" s="146">
        <v>0</v>
      </c>
      <c r="D15" s="147">
        <v>0</v>
      </c>
      <c r="E15" s="148">
        <v>0</v>
      </c>
      <c r="F15" s="148">
        <v>0</v>
      </c>
      <c r="G15" s="148">
        <v>0</v>
      </c>
      <c r="H15" s="147">
        <v>0</v>
      </c>
      <c r="I15" s="147">
        <v>0</v>
      </c>
      <c r="J15" s="148">
        <v>0</v>
      </c>
      <c r="K15" s="148">
        <v>0</v>
      </c>
      <c r="L15" s="148">
        <v>0</v>
      </c>
      <c r="M15" s="148">
        <v>0</v>
      </c>
      <c r="N15" s="148">
        <v>0</v>
      </c>
      <c r="O15" s="148">
        <v>0</v>
      </c>
      <c r="P15" s="148">
        <v>0</v>
      </c>
      <c r="Q15" s="148">
        <v>0</v>
      </c>
      <c r="R15" s="148">
        <v>0</v>
      </c>
      <c r="S15" s="148">
        <v>0</v>
      </c>
      <c r="T15" s="148">
        <v>0</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0</v>
      </c>
      <c r="CL15" s="144"/>
    </row>
    <row r="16" spans="1:90" s="157" customFormat="1" ht="26.25" customHeight="1" x14ac:dyDescent="0.25">
      <c r="A16" s="293" t="s">
        <v>135</v>
      </c>
      <c r="B16" s="216" t="s">
        <v>100</v>
      </c>
      <c r="C16" s="146">
        <v>1493761.7011689008</v>
      </c>
      <c r="D16" s="147">
        <v>0</v>
      </c>
      <c r="E16" s="148">
        <v>0</v>
      </c>
      <c r="F16" s="148">
        <v>0</v>
      </c>
      <c r="G16" s="148">
        <v>0</v>
      </c>
      <c r="H16" s="147">
        <v>0</v>
      </c>
      <c r="I16" s="147">
        <v>1493761.7011689008</v>
      </c>
      <c r="J16" s="148">
        <v>0</v>
      </c>
      <c r="K16" s="148">
        <v>0</v>
      </c>
      <c r="L16" s="148">
        <v>0</v>
      </c>
      <c r="M16" s="148">
        <v>0</v>
      </c>
      <c r="N16" s="148">
        <v>0</v>
      </c>
      <c r="O16" s="148">
        <v>1493761.7011689008</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1493761.7011689008</v>
      </c>
      <c r="CL16" s="144"/>
    </row>
    <row r="17" spans="1:90" s="157" customFormat="1" ht="26.25" customHeight="1" x14ac:dyDescent="0.25">
      <c r="A17" s="293" t="s">
        <v>136</v>
      </c>
      <c r="B17" s="216" t="s">
        <v>101</v>
      </c>
      <c r="C17" s="146">
        <v>145833.97611626249</v>
      </c>
      <c r="D17" s="147">
        <v>6386.7924942278478</v>
      </c>
      <c r="E17" s="148">
        <v>6386.7924942278478</v>
      </c>
      <c r="F17" s="148">
        <v>0</v>
      </c>
      <c r="G17" s="148">
        <v>0</v>
      </c>
      <c r="H17" s="147">
        <v>0</v>
      </c>
      <c r="I17" s="147">
        <v>8665.5931185957852</v>
      </c>
      <c r="J17" s="148">
        <v>2518.1248125996772</v>
      </c>
      <c r="K17" s="148">
        <v>37.536843010703144</v>
      </c>
      <c r="L17" s="148">
        <v>19.08794029504238</v>
      </c>
      <c r="M17" s="148">
        <v>331.95394093976438</v>
      </c>
      <c r="N17" s="148">
        <v>284.34101887332974</v>
      </c>
      <c r="O17" s="148">
        <v>0.11903972866371867</v>
      </c>
      <c r="P17" s="148">
        <v>4922.1167202409242</v>
      </c>
      <c r="Q17" s="148">
        <v>57.247584878806848</v>
      </c>
      <c r="R17" s="148">
        <v>22.284272832183888</v>
      </c>
      <c r="S17" s="148">
        <v>68.215675867908445</v>
      </c>
      <c r="T17" s="148">
        <v>340.76805454409714</v>
      </c>
      <c r="U17" s="148">
        <v>10.420556519636742</v>
      </c>
      <c r="V17" s="148">
        <v>3.9201997323000479</v>
      </c>
      <c r="W17" s="148">
        <v>3.8566470062644664</v>
      </c>
      <c r="X17" s="148">
        <v>11.716279532691118</v>
      </c>
      <c r="Y17" s="148">
        <v>7.8592144163869451</v>
      </c>
      <c r="Z17" s="148">
        <v>0.9123161066423533</v>
      </c>
      <c r="AA17" s="148">
        <v>20.789579880264633</v>
      </c>
      <c r="AB17" s="148">
        <v>4.3224215904989221</v>
      </c>
      <c r="AC17" s="147">
        <v>130168.0013253662</v>
      </c>
      <c r="AD17" s="147">
        <v>349.46799642463873</v>
      </c>
      <c r="AE17" s="148">
        <v>0</v>
      </c>
      <c r="AF17" s="148">
        <v>349.46799642463873</v>
      </c>
      <c r="AG17" s="147">
        <v>59.131207638374107</v>
      </c>
      <c r="AH17" s="147">
        <v>30.891871802918914</v>
      </c>
      <c r="AI17" s="148">
        <v>0</v>
      </c>
      <c r="AJ17" s="148">
        <v>30.891871802918914</v>
      </c>
      <c r="AK17" s="148">
        <v>0</v>
      </c>
      <c r="AL17" s="147">
        <v>0</v>
      </c>
      <c r="AM17" s="148">
        <v>0</v>
      </c>
      <c r="AN17" s="148">
        <v>0</v>
      </c>
      <c r="AO17" s="148">
        <v>0</v>
      </c>
      <c r="AP17" s="148">
        <v>0</v>
      </c>
      <c r="AQ17" s="148">
        <v>0</v>
      </c>
      <c r="AR17" s="147">
        <v>4.4188943652452295</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19.04539273060162</v>
      </c>
      <c r="BP17" s="147">
        <v>7.1013934229684335</v>
      </c>
      <c r="BQ17" s="147">
        <v>143.53242168795038</v>
      </c>
      <c r="BR17" s="148">
        <v>143.53242168795038</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145833.97611626249</v>
      </c>
      <c r="CL17" s="144"/>
    </row>
    <row r="18" spans="1:90" s="157" customFormat="1" ht="26.25" customHeight="1" x14ac:dyDescent="0.25">
      <c r="A18" s="293" t="s">
        <v>137</v>
      </c>
      <c r="B18" s="216" t="s">
        <v>102</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c r="CL18" s="144"/>
    </row>
    <row r="19" spans="1:90" s="157" customFormat="1" ht="26.25" customHeight="1" x14ac:dyDescent="0.25">
      <c r="A19" s="293" t="s">
        <v>138</v>
      </c>
      <c r="B19" s="216" t="s">
        <v>103</v>
      </c>
      <c r="C19" s="146">
        <v>69.112099999999998</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69.112099999999998</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69.112099999999998</v>
      </c>
      <c r="CL19" s="144"/>
    </row>
    <row r="20" spans="1:90" s="157" customFormat="1" ht="26.25" customHeight="1" x14ac:dyDescent="0.25">
      <c r="A20" s="293" t="s">
        <v>139</v>
      </c>
      <c r="B20" s="216" t="s">
        <v>104</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c r="CL20" s="144"/>
    </row>
    <row r="21" spans="1:90" s="157" customFormat="1" ht="26.25" customHeight="1" x14ac:dyDescent="0.25">
      <c r="A21" s="293" t="s">
        <v>140</v>
      </c>
      <c r="B21" s="216" t="s">
        <v>105</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c r="CL21" s="144"/>
    </row>
    <row r="22" spans="1:90" s="157" customFormat="1" ht="26.25" customHeight="1" x14ac:dyDescent="0.25">
      <c r="A22" s="293" t="s">
        <v>141</v>
      </c>
      <c r="B22" s="216" t="s">
        <v>106</v>
      </c>
      <c r="C22" s="146">
        <v>248.07546891301271</v>
      </c>
      <c r="D22" s="147">
        <v>1.308039907907262</v>
      </c>
      <c r="E22" s="148">
        <v>1.308039907907262</v>
      </c>
      <c r="F22" s="148">
        <v>0</v>
      </c>
      <c r="G22" s="148">
        <v>0</v>
      </c>
      <c r="H22" s="147">
        <v>0</v>
      </c>
      <c r="I22" s="147">
        <v>2.8523029834362292</v>
      </c>
      <c r="J22" s="148">
        <v>1.1689454803915367</v>
      </c>
      <c r="K22" s="148">
        <v>3.4044741272027612E-2</v>
      </c>
      <c r="L22" s="148">
        <v>0.52821587047114016</v>
      </c>
      <c r="M22" s="148">
        <v>0</v>
      </c>
      <c r="N22" s="148">
        <v>0</v>
      </c>
      <c r="O22" s="148">
        <v>4.0433279474720481E-3</v>
      </c>
      <c r="P22" s="148">
        <v>0</v>
      </c>
      <c r="Q22" s="148">
        <v>0</v>
      </c>
      <c r="R22" s="148">
        <v>0.54495075558706607</v>
      </c>
      <c r="S22" s="148">
        <v>6.5675982346112646E-2</v>
      </c>
      <c r="T22" s="148">
        <v>0</v>
      </c>
      <c r="U22" s="148">
        <v>0</v>
      </c>
      <c r="V22" s="148">
        <v>0</v>
      </c>
      <c r="W22" s="148">
        <v>0</v>
      </c>
      <c r="X22" s="148">
        <v>0</v>
      </c>
      <c r="Y22" s="148">
        <v>0</v>
      </c>
      <c r="Z22" s="148">
        <v>0</v>
      </c>
      <c r="AA22" s="148">
        <v>0.50642682542087403</v>
      </c>
      <c r="AB22" s="148">
        <v>0</v>
      </c>
      <c r="AC22" s="147">
        <v>203.17351538126402</v>
      </c>
      <c r="AD22" s="147">
        <v>38.376506723787884</v>
      </c>
      <c r="AE22" s="148">
        <v>0.19892070498087827</v>
      </c>
      <c r="AF22" s="148">
        <v>38.177586018807006</v>
      </c>
      <c r="AG22" s="147">
        <v>0</v>
      </c>
      <c r="AH22" s="147">
        <v>0</v>
      </c>
      <c r="AI22" s="148">
        <v>0</v>
      </c>
      <c r="AJ22" s="148">
        <v>0</v>
      </c>
      <c r="AK22" s="148">
        <v>0</v>
      </c>
      <c r="AL22" s="147">
        <v>0</v>
      </c>
      <c r="AM22" s="148">
        <v>0</v>
      </c>
      <c r="AN22" s="148">
        <v>0</v>
      </c>
      <c r="AO22" s="148">
        <v>0</v>
      </c>
      <c r="AP22" s="148">
        <v>0</v>
      </c>
      <c r="AQ22" s="148">
        <v>0</v>
      </c>
      <c r="AR22" s="147">
        <v>0</v>
      </c>
      <c r="AS22" s="147">
        <v>0.16746542332986514</v>
      </c>
      <c r="AT22" s="148">
        <v>0</v>
      </c>
      <c r="AU22" s="148">
        <v>0.16746542332986514</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0.74215550994820001</v>
      </c>
      <c r="BU22" s="148">
        <v>0.35414819032053441</v>
      </c>
      <c r="BV22" s="148">
        <v>0.38800731962766566</v>
      </c>
      <c r="BW22" s="147">
        <v>1.1541243538868029</v>
      </c>
      <c r="BX22" s="148">
        <v>0.17584099157831401</v>
      </c>
      <c r="BY22" s="148">
        <v>0</v>
      </c>
      <c r="BZ22" s="148">
        <v>0.97828336230848878</v>
      </c>
      <c r="CA22" s="147">
        <v>0.30135862945243813</v>
      </c>
      <c r="CB22" s="147">
        <v>0</v>
      </c>
      <c r="CC22" s="158"/>
      <c r="CD22" s="148"/>
      <c r="CE22" s="148"/>
      <c r="CF22" s="148"/>
      <c r="CG22" s="153"/>
      <c r="CH22" s="153"/>
      <c r="CI22" s="153"/>
      <c r="CJ22" s="149"/>
      <c r="CK22" s="151">
        <v>248.07546891301271</v>
      </c>
      <c r="CL22" s="144"/>
    </row>
    <row r="23" spans="1:90" s="157" customFormat="1" ht="26.25" customHeight="1" x14ac:dyDescent="0.25">
      <c r="A23" s="293" t="s">
        <v>142</v>
      </c>
      <c r="B23" s="216" t="s">
        <v>107</v>
      </c>
      <c r="C23" s="146">
        <v>142.44596066299155</v>
      </c>
      <c r="D23" s="147">
        <v>9.0330905062270622E-2</v>
      </c>
      <c r="E23" s="148">
        <v>9.0330905062270622E-2</v>
      </c>
      <c r="F23" s="148">
        <v>0</v>
      </c>
      <c r="G23" s="148">
        <v>0</v>
      </c>
      <c r="H23" s="147">
        <v>0</v>
      </c>
      <c r="I23" s="147">
        <v>142.35562975792928</v>
      </c>
      <c r="J23" s="148">
        <v>0</v>
      </c>
      <c r="K23" s="148">
        <v>0</v>
      </c>
      <c r="L23" s="148">
        <v>0</v>
      </c>
      <c r="M23" s="148">
        <v>84.691284080623149</v>
      </c>
      <c r="N23" s="148">
        <v>57.66434567730613</v>
      </c>
      <c r="O23" s="148">
        <v>0</v>
      </c>
      <c r="P23" s="148">
        <v>0</v>
      </c>
      <c r="Q23" s="148">
        <v>0</v>
      </c>
      <c r="R23" s="148">
        <v>0</v>
      </c>
      <c r="S23" s="148">
        <v>0</v>
      </c>
      <c r="T23" s="148">
        <v>0</v>
      </c>
      <c r="U23" s="148">
        <v>0</v>
      </c>
      <c r="V23" s="148">
        <v>0</v>
      </c>
      <c r="W23" s="148">
        <v>0</v>
      </c>
      <c r="X23" s="148">
        <v>0</v>
      </c>
      <c r="Y23" s="148">
        <v>0</v>
      </c>
      <c r="Z23" s="148">
        <v>0</v>
      </c>
      <c r="AA23" s="148">
        <v>0</v>
      </c>
      <c r="AB23" s="148">
        <v>0</v>
      </c>
      <c r="AC23" s="147">
        <v>0</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142.44596066299155</v>
      </c>
      <c r="CL23" s="144"/>
    </row>
    <row r="24" spans="1:90" s="157" customFormat="1" ht="26.25" customHeight="1" x14ac:dyDescent="0.25">
      <c r="A24" s="293" t="s">
        <v>143</v>
      </c>
      <c r="B24" s="216" t="s">
        <v>108</v>
      </c>
      <c r="C24" s="146">
        <v>877.87057234794577</v>
      </c>
      <c r="D24" s="147">
        <v>0</v>
      </c>
      <c r="E24" s="148">
        <v>0</v>
      </c>
      <c r="F24" s="148">
        <v>0</v>
      </c>
      <c r="G24" s="148">
        <v>0</v>
      </c>
      <c r="H24" s="147">
        <v>0</v>
      </c>
      <c r="I24" s="147">
        <v>1.8458051958000943</v>
      </c>
      <c r="J24" s="148">
        <v>0</v>
      </c>
      <c r="K24" s="148">
        <v>0</v>
      </c>
      <c r="L24" s="148">
        <v>0</v>
      </c>
      <c r="M24" s="148">
        <v>1.7952651774537132E-2</v>
      </c>
      <c r="N24" s="148">
        <v>1.2223547310555732E-2</v>
      </c>
      <c r="O24" s="148">
        <v>0</v>
      </c>
      <c r="P24" s="148">
        <v>1.8156289967150014</v>
      </c>
      <c r="Q24" s="148">
        <v>0</v>
      </c>
      <c r="R24" s="148">
        <v>0</v>
      </c>
      <c r="S24" s="148">
        <v>0</v>
      </c>
      <c r="T24" s="148">
        <v>0</v>
      </c>
      <c r="U24" s="148">
        <v>0</v>
      </c>
      <c r="V24" s="148">
        <v>0</v>
      </c>
      <c r="W24" s="148">
        <v>0</v>
      </c>
      <c r="X24" s="148">
        <v>0</v>
      </c>
      <c r="Y24" s="148">
        <v>0</v>
      </c>
      <c r="Z24" s="148">
        <v>0</v>
      </c>
      <c r="AA24" s="148">
        <v>0</v>
      </c>
      <c r="AB24" s="148">
        <v>0</v>
      </c>
      <c r="AC24" s="147">
        <v>876.02476715214573</v>
      </c>
      <c r="AD24" s="147">
        <v>0</v>
      </c>
      <c r="AE24" s="148">
        <v>0</v>
      </c>
      <c r="AF24" s="148">
        <v>0</v>
      </c>
      <c r="AG24" s="147">
        <v>0</v>
      </c>
      <c r="AH24" s="147">
        <v>0</v>
      </c>
      <c r="AI24" s="148">
        <v>0</v>
      </c>
      <c r="AJ24" s="148">
        <v>0</v>
      </c>
      <c r="AK24" s="148">
        <v>0</v>
      </c>
      <c r="AL24" s="147">
        <v>0</v>
      </c>
      <c r="AM24" s="148">
        <v>0</v>
      </c>
      <c r="AN24" s="148">
        <v>0</v>
      </c>
      <c r="AO24" s="148">
        <v>0</v>
      </c>
      <c r="AP24" s="148">
        <v>0</v>
      </c>
      <c r="AQ24" s="148">
        <v>0</v>
      </c>
      <c r="AR24" s="147">
        <v>0</v>
      </c>
      <c r="AS24" s="147">
        <v>0</v>
      </c>
      <c r="AT24" s="148">
        <v>0</v>
      </c>
      <c r="AU24" s="148">
        <v>0</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0</v>
      </c>
      <c r="BU24" s="148">
        <v>0</v>
      </c>
      <c r="BV24" s="148">
        <v>0</v>
      </c>
      <c r="BW24" s="147">
        <v>0</v>
      </c>
      <c r="BX24" s="148">
        <v>0</v>
      </c>
      <c r="BY24" s="148">
        <v>0</v>
      </c>
      <c r="BZ24" s="148">
        <v>0</v>
      </c>
      <c r="CA24" s="147">
        <v>0</v>
      </c>
      <c r="CB24" s="147">
        <v>0</v>
      </c>
      <c r="CC24" s="158"/>
      <c r="CD24" s="148"/>
      <c r="CE24" s="148"/>
      <c r="CF24" s="148"/>
      <c r="CG24" s="153"/>
      <c r="CH24" s="153"/>
      <c r="CI24" s="153"/>
      <c r="CJ24" s="149"/>
      <c r="CK24" s="151">
        <v>877.87057234794577</v>
      </c>
      <c r="CL24" s="144"/>
    </row>
    <row r="25" spans="1:90" s="157" customFormat="1" ht="26.25" customHeight="1" x14ac:dyDescent="0.25">
      <c r="A25" s="293" t="s">
        <v>144</v>
      </c>
      <c r="B25" s="216" t="s">
        <v>109</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c r="CL25" s="144"/>
    </row>
    <row r="26" spans="1:90" s="157" customFormat="1" ht="26.25" customHeight="1" x14ac:dyDescent="0.25">
      <c r="A26" s="293" t="s">
        <v>145</v>
      </c>
      <c r="B26" s="216" t="s">
        <v>110</v>
      </c>
      <c r="C26" s="146">
        <v>262942.33230000001</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262942.33230000001</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262942.33230000001</v>
      </c>
      <c r="CL26" s="144"/>
    </row>
    <row r="27" spans="1:90" s="157" customFormat="1" ht="26.25" customHeight="1" x14ac:dyDescent="0.25">
      <c r="A27" s="293" t="s">
        <v>146</v>
      </c>
      <c r="B27" s="216" t="s">
        <v>111</v>
      </c>
      <c r="C27" s="146">
        <v>32179.196737117174</v>
      </c>
      <c r="D27" s="147">
        <v>108.33524048451677</v>
      </c>
      <c r="E27" s="148">
        <v>108.33524048451677</v>
      </c>
      <c r="F27" s="148">
        <v>0</v>
      </c>
      <c r="G27" s="148">
        <v>0</v>
      </c>
      <c r="H27" s="147">
        <v>0</v>
      </c>
      <c r="I27" s="147">
        <v>8180.45988698578</v>
      </c>
      <c r="J27" s="148">
        <v>632.16101735992879</v>
      </c>
      <c r="K27" s="148">
        <v>0</v>
      </c>
      <c r="L27" s="148">
        <v>1103.3749384642613</v>
      </c>
      <c r="M27" s="148">
        <v>2314.5489291583676</v>
      </c>
      <c r="N27" s="148">
        <v>1925.7366229369536</v>
      </c>
      <c r="O27" s="148">
        <v>8.4459914490141195</v>
      </c>
      <c r="P27" s="148">
        <v>0</v>
      </c>
      <c r="Q27" s="148">
        <v>0</v>
      </c>
      <c r="R27" s="148">
        <v>1138.3319586282362</v>
      </c>
      <c r="S27" s="148">
        <v>0</v>
      </c>
      <c r="T27" s="148">
        <v>0</v>
      </c>
      <c r="U27" s="148">
        <v>0</v>
      </c>
      <c r="V27" s="148">
        <v>0</v>
      </c>
      <c r="W27" s="148">
        <v>0</v>
      </c>
      <c r="X27" s="148">
        <v>0</v>
      </c>
      <c r="Y27" s="148">
        <v>0</v>
      </c>
      <c r="Z27" s="148">
        <v>0</v>
      </c>
      <c r="AA27" s="148">
        <v>1057.8604289890186</v>
      </c>
      <c r="AB27" s="148">
        <v>0</v>
      </c>
      <c r="AC27" s="147">
        <v>23330.129890077998</v>
      </c>
      <c r="AD27" s="147">
        <v>560.27171956887764</v>
      </c>
      <c r="AE27" s="148">
        <v>0</v>
      </c>
      <c r="AF27" s="148">
        <v>560.27171956887764</v>
      </c>
      <c r="AG27" s="147">
        <v>0</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0</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32179.196737117174</v>
      </c>
      <c r="CL27" s="144"/>
    </row>
    <row r="28" spans="1:90" s="157" customFormat="1" ht="26.25" customHeight="1" x14ac:dyDescent="0.25">
      <c r="A28" s="293" t="s">
        <v>147</v>
      </c>
      <c r="B28" s="216" t="s">
        <v>112</v>
      </c>
      <c r="C28" s="146">
        <v>924.60622092201197</v>
      </c>
      <c r="D28" s="147">
        <v>0</v>
      </c>
      <c r="E28" s="148">
        <v>0</v>
      </c>
      <c r="F28" s="148">
        <v>0</v>
      </c>
      <c r="G28" s="148">
        <v>0</v>
      </c>
      <c r="H28" s="147">
        <v>0</v>
      </c>
      <c r="I28" s="147">
        <v>4.9855772420120239</v>
      </c>
      <c r="J28" s="148">
        <v>4.9159173745992915</v>
      </c>
      <c r="K28" s="148">
        <v>0</v>
      </c>
      <c r="L28" s="148">
        <v>0</v>
      </c>
      <c r="M28" s="148">
        <v>4.1442573294096591E-2</v>
      </c>
      <c r="N28" s="148">
        <v>2.82172941186358E-2</v>
      </c>
      <c r="O28" s="148">
        <v>0</v>
      </c>
      <c r="P28" s="148">
        <v>0</v>
      </c>
      <c r="Q28" s="148">
        <v>0</v>
      </c>
      <c r="R28" s="148">
        <v>0</v>
      </c>
      <c r="S28" s="148">
        <v>0</v>
      </c>
      <c r="T28" s="148">
        <v>0</v>
      </c>
      <c r="U28" s="148">
        <v>0</v>
      </c>
      <c r="V28" s="148">
        <v>0</v>
      </c>
      <c r="W28" s="148">
        <v>0</v>
      </c>
      <c r="X28" s="148">
        <v>0</v>
      </c>
      <c r="Y28" s="148">
        <v>0</v>
      </c>
      <c r="Z28" s="148">
        <v>0</v>
      </c>
      <c r="AA28" s="148">
        <v>0</v>
      </c>
      <c r="AB28" s="148">
        <v>0</v>
      </c>
      <c r="AC28" s="147">
        <v>919.62064367999994</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924.60622092201197</v>
      </c>
      <c r="CL28" s="144"/>
    </row>
    <row r="29" spans="1:90" s="157" customFormat="1" ht="26.25" customHeight="1" x14ac:dyDescent="0.25">
      <c r="A29" s="293" t="s">
        <v>148</v>
      </c>
      <c r="B29" s="216" t="s">
        <v>113</v>
      </c>
      <c r="C29" s="146">
        <v>5825.1094307552639</v>
      </c>
      <c r="D29" s="147">
        <v>1494.6186161191229</v>
      </c>
      <c r="E29" s="148">
        <v>1494.6186161191229</v>
      </c>
      <c r="F29" s="148">
        <v>0</v>
      </c>
      <c r="G29" s="148">
        <v>0</v>
      </c>
      <c r="H29" s="147">
        <v>0</v>
      </c>
      <c r="I29" s="147">
        <v>541.91603940156017</v>
      </c>
      <c r="J29" s="148">
        <v>308.62170826486619</v>
      </c>
      <c r="K29" s="148">
        <v>0</v>
      </c>
      <c r="L29" s="148">
        <v>49.492902632727386</v>
      </c>
      <c r="M29" s="148">
        <v>43.851949975766182</v>
      </c>
      <c r="N29" s="148">
        <v>41.058386450858514</v>
      </c>
      <c r="O29" s="148">
        <v>0.37885275245124084</v>
      </c>
      <c r="P29" s="148">
        <v>0</v>
      </c>
      <c r="Q29" s="148">
        <v>0</v>
      </c>
      <c r="R29" s="148">
        <v>51.060932080372794</v>
      </c>
      <c r="S29" s="148">
        <v>0</v>
      </c>
      <c r="T29" s="148">
        <v>0</v>
      </c>
      <c r="U29" s="148">
        <v>0</v>
      </c>
      <c r="V29" s="148">
        <v>0</v>
      </c>
      <c r="W29" s="148">
        <v>0</v>
      </c>
      <c r="X29" s="148">
        <v>0</v>
      </c>
      <c r="Y29" s="148">
        <v>0</v>
      </c>
      <c r="Z29" s="148">
        <v>0</v>
      </c>
      <c r="AA29" s="148">
        <v>47.45130724451792</v>
      </c>
      <c r="AB29" s="148">
        <v>0</v>
      </c>
      <c r="AC29" s="147">
        <v>2627.845526194882</v>
      </c>
      <c r="AD29" s="147">
        <v>1153.8266936562618</v>
      </c>
      <c r="AE29" s="148">
        <v>0</v>
      </c>
      <c r="AF29" s="148">
        <v>1153.8266936562618</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6.9025553834375843</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5825.1094307552639</v>
      </c>
      <c r="CL29" s="144"/>
    </row>
    <row r="30" spans="1:90" s="157" customFormat="1" ht="26.25" customHeight="1" x14ac:dyDescent="0.25">
      <c r="A30" s="293" t="s">
        <v>149</v>
      </c>
      <c r="B30" s="216" t="s">
        <v>114</v>
      </c>
      <c r="C30" s="146">
        <v>3966.4698457758395</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3834.6018457758396</v>
      </c>
      <c r="AD30" s="147">
        <v>131.86800000000002</v>
      </c>
      <c r="AE30" s="148">
        <v>0</v>
      </c>
      <c r="AF30" s="148">
        <v>131.86800000000002</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3966.4698457758395</v>
      </c>
      <c r="CL30" s="144"/>
    </row>
    <row r="31" spans="1:90" s="157" customFormat="1" ht="26.25" customHeight="1" x14ac:dyDescent="0.25">
      <c r="A31" s="293" t="s">
        <v>150</v>
      </c>
      <c r="B31" s="216" t="s">
        <v>115</v>
      </c>
      <c r="C31" s="146">
        <v>4299.6342015726041</v>
      </c>
      <c r="D31" s="147">
        <v>0</v>
      </c>
      <c r="E31" s="148">
        <v>0</v>
      </c>
      <c r="F31" s="148">
        <v>0</v>
      </c>
      <c r="G31" s="148">
        <v>0</v>
      </c>
      <c r="H31" s="147">
        <v>0</v>
      </c>
      <c r="I31" s="147">
        <v>405.30664508469232</v>
      </c>
      <c r="J31" s="148">
        <v>0</v>
      </c>
      <c r="K31" s="148">
        <v>0</v>
      </c>
      <c r="L31" s="148">
        <v>0</v>
      </c>
      <c r="M31" s="148">
        <v>0</v>
      </c>
      <c r="N31" s="148">
        <v>0</v>
      </c>
      <c r="O31" s="148">
        <v>0</v>
      </c>
      <c r="P31" s="148">
        <v>405.30664508469232</v>
      </c>
      <c r="Q31" s="148">
        <v>0</v>
      </c>
      <c r="R31" s="148">
        <v>0</v>
      </c>
      <c r="S31" s="148">
        <v>0</v>
      </c>
      <c r="T31" s="148">
        <v>0</v>
      </c>
      <c r="U31" s="148">
        <v>0</v>
      </c>
      <c r="V31" s="148">
        <v>0</v>
      </c>
      <c r="W31" s="148">
        <v>0</v>
      </c>
      <c r="X31" s="148">
        <v>0</v>
      </c>
      <c r="Y31" s="148">
        <v>0</v>
      </c>
      <c r="Z31" s="148">
        <v>0</v>
      </c>
      <c r="AA31" s="148">
        <v>0</v>
      </c>
      <c r="AB31" s="148">
        <v>0</v>
      </c>
      <c r="AC31" s="147">
        <v>3879.5675564879111</v>
      </c>
      <c r="AD31" s="147">
        <v>14.76</v>
      </c>
      <c r="AE31" s="148">
        <v>0</v>
      </c>
      <c r="AF31" s="148">
        <v>14.76</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4299.6342015726041</v>
      </c>
      <c r="CL31" s="144"/>
    </row>
    <row r="32" spans="1:90" s="157" customFormat="1" ht="26.25" customHeight="1" x14ac:dyDescent="0.25">
      <c r="A32" s="291" t="s">
        <v>151</v>
      </c>
      <c r="B32" s="212" t="s">
        <v>116</v>
      </c>
      <c r="C32" s="154">
        <v>45196.896612757511</v>
      </c>
      <c r="D32" s="154">
        <v>75.173869409999938</v>
      </c>
      <c r="E32" s="154">
        <v>75.173869409999938</v>
      </c>
      <c r="F32" s="154">
        <v>0</v>
      </c>
      <c r="G32" s="154">
        <v>0</v>
      </c>
      <c r="H32" s="154">
        <v>0</v>
      </c>
      <c r="I32" s="154">
        <v>2549.5497646913359</v>
      </c>
      <c r="J32" s="154">
        <v>3.2973665542754542</v>
      </c>
      <c r="K32" s="154">
        <v>0</v>
      </c>
      <c r="L32" s="154">
        <v>0</v>
      </c>
      <c r="M32" s="154">
        <v>2094.7751092805961</v>
      </c>
      <c r="N32" s="154">
        <v>401.23362008312108</v>
      </c>
      <c r="O32" s="154">
        <v>0</v>
      </c>
      <c r="P32" s="154">
        <v>50.243668773343096</v>
      </c>
      <c r="Q32" s="154">
        <v>0</v>
      </c>
      <c r="R32" s="154">
        <v>0</v>
      </c>
      <c r="S32" s="154">
        <v>0</v>
      </c>
      <c r="T32" s="154">
        <v>0</v>
      </c>
      <c r="U32" s="154">
        <v>0</v>
      </c>
      <c r="V32" s="154">
        <v>0</v>
      </c>
      <c r="W32" s="154">
        <v>0</v>
      </c>
      <c r="X32" s="154">
        <v>0</v>
      </c>
      <c r="Y32" s="154">
        <v>0</v>
      </c>
      <c r="Z32" s="154">
        <v>0</v>
      </c>
      <c r="AA32" s="154">
        <v>0</v>
      </c>
      <c r="AB32" s="154">
        <v>0</v>
      </c>
      <c r="AC32" s="154">
        <v>20829.825952799998</v>
      </c>
      <c r="AD32" s="154">
        <v>21742.347025856179</v>
      </c>
      <c r="AE32" s="154">
        <v>0</v>
      </c>
      <c r="AF32" s="154">
        <v>21742.347025856179</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271298.63397514017</v>
      </c>
      <c r="CK32" s="154">
        <v>316495.53058789769</v>
      </c>
      <c r="CL32" s="144"/>
    </row>
    <row r="33" spans="1:90" s="157" customFormat="1" ht="26.25" customHeight="1" x14ac:dyDescent="0.25">
      <c r="A33" s="294" t="s">
        <v>152</v>
      </c>
      <c r="B33" s="217" t="s">
        <v>117</v>
      </c>
      <c r="C33" s="146">
        <v>24184.339526464028</v>
      </c>
      <c r="D33" s="147">
        <v>75.173869409999938</v>
      </c>
      <c r="E33" s="148">
        <v>75.173869409999938</v>
      </c>
      <c r="F33" s="148">
        <v>0</v>
      </c>
      <c r="G33" s="148">
        <v>0</v>
      </c>
      <c r="H33" s="147">
        <v>0</v>
      </c>
      <c r="I33" s="147">
        <v>2094.4909672206168</v>
      </c>
      <c r="J33" s="148">
        <v>0</v>
      </c>
      <c r="K33" s="148">
        <v>0</v>
      </c>
      <c r="L33" s="148">
        <v>0</v>
      </c>
      <c r="M33" s="148">
        <v>1887.4112292058044</v>
      </c>
      <c r="N33" s="148">
        <v>207.07973801481236</v>
      </c>
      <c r="O33" s="148">
        <v>0</v>
      </c>
      <c r="P33" s="148">
        <v>0</v>
      </c>
      <c r="Q33" s="148">
        <v>0</v>
      </c>
      <c r="R33" s="148">
        <v>0</v>
      </c>
      <c r="S33" s="148">
        <v>0</v>
      </c>
      <c r="T33" s="148">
        <v>0</v>
      </c>
      <c r="U33" s="148">
        <v>0</v>
      </c>
      <c r="V33" s="148">
        <v>0</v>
      </c>
      <c r="W33" s="148">
        <v>0</v>
      </c>
      <c r="X33" s="148">
        <v>0</v>
      </c>
      <c r="Y33" s="148">
        <v>0</v>
      </c>
      <c r="Z33" s="148">
        <v>0</v>
      </c>
      <c r="AA33" s="148">
        <v>0</v>
      </c>
      <c r="AB33" s="148">
        <v>0</v>
      </c>
      <c r="AC33" s="147">
        <v>9397.012436199997</v>
      </c>
      <c r="AD33" s="147">
        <v>12617.662253633414</v>
      </c>
      <c r="AE33" s="148">
        <v>0</v>
      </c>
      <c r="AF33" s="148">
        <v>12617.662253633414</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24184.339526464028</v>
      </c>
      <c r="CL33" s="144"/>
    </row>
    <row r="34" spans="1:90" s="157" customFormat="1" ht="26.25" customHeight="1" x14ac:dyDescent="0.25">
      <c r="A34" s="295" t="s">
        <v>153</v>
      </c>
      <c r="B34" s="213" t="s">
        <v>118</v>
      </c>
      <c r="C34" s="146">
        <v>21012.557086293484</v>
      </c>
      <c r="D34" s="147">
        <v>0</v>
      </c>
      <c r="E34" s="148">
        <v>0</v>
      </c>
      <c r="F34" s="148">
        <v>0</v>
      </c>
      <c r="G34" s="148">
        <v>0</v>
      </c>
      <c r="H34" s="147">
        <v>0</v>
      </c>
      <c r="I34" s="147">
        <v>455.05879747071901</v>
      </c>
      <c r="J34" s="148">
        <v>3.2973665542754542</v>
      </c>
      <c r="K34" s="148">
        <v>0</v>
      </c>
      <c r="L34" s="148">
        <v>0</v>
      </c>
      <c r="M34" s="148">
        <v>207.36388007479175</v>
      </c>
      <c r="N34" s="148">
        <v>194.15388206830872</v>
      </c>
      <c r="O34" s="148">
        <v>0</v>
      </c>
      <c r="P34" s="148">
        <v>50.243668773343096</v>
      </c>
      <c r="Q34" s="148">
        <v>0</v>
      </c>
      <c r="R34" s="148">
        <v>0</v>
      </c>
      <c r="S34" s="148">
        <v>0</v>
      </c>
      <c r="T34" s="148">
        <v>0</v>
      </c>
      <c r="U34" s="148">
        <v>0</v>
      </c>
      <c r="V34" s="148">
        <v>0</v>
      </c>
      <c r="W34" s="148">
        <v>0</v>
      </c>
      <c r="X34" s="148">
        <v>0</v>
      </c>
      <c r="Y34" s="148">
        <v>0</v>
      </c>
      <c r="Z34" s="148">
        <v>0</v>
      </c>
      <c r="AA34" s="148">
        <v>0</v>
      </c>
      <c r="AB34" s="148">
        <v>0</v>
      </c>
      <c r="AC34" s="147">
        <v>11432.813516600001</v>
      </c>
      <c r="AD34" s="147">
        <v>9124.6847722227649</v>
      </c>
      <c r="AE34" s="148">
        <v>0</v>
      </c>
      <c r="AF34" s="148">
        <v>9124.6847722227649</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21012.557086293484</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271298.63397514017</v>
      </c>
      <c r="CK35" s="151">
        <v>271298.63397514017</v>
      </c>
      <c r="CL35" s="144"/>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c r="CL36" s="144"/>
    </row>
    <row r="37" spans="1:90" s="157" customFormat="1" ht="26.25" customHeight="1" thickBot="1" x14ac:dyDescent="0.3">
      <c r="A37" s="297" t="s">
        <v>0</v>
      </c>
      <c r="B37" s="219" t="s">
        <v>121</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c r="CL37" s="144"/>
    </row>
    <row r="38" spans="1:90" s="157" customFormat="1" ht="26.25" customHeight="1" thickTop="1" x14ac:dyDescent="0.25">
      <c r="A38" s="298" t="s">
        <v>156</v>
      </c>
      <c r="B38" s="231" t="s">
        <v>282</v>
      </c>
      <c r="C38" s="177">
        <v>2164060.8958708616</v>
      </c>
      <c r="D38" s="177">
        <v>56872.836844636455</v>
      </c>
      <c r="E38" s="177">
        <v>8733.9459211444555</v>
      </c>
      <c r="F38" s="177">
        <v>48138.890923491999</v>
      </c>
      <c r="G38" s="177">
        <v>0</v>
      </c>
      <c r="H38" s="177">
        <v>0</v>
      </c>
      <c r="I38" s="177">
        <v>1571526.9979193618</v>
      </c>
      <c r="J38" s="177">
        <v>3661.4314405935288</v>
      </c>
      <c r="K38" s="177">
        <v>37.570887751975171</v>
      </c>
      <c r="L38" s="177">
        <v>1172.4839972625023</v>
      </c>
      <c r="M38" s="177">
        <v>4978.8862172810341</v>
      </c>
      <c r="N38" s="177">
        <v>2812.1359032022428</v>
      </c>
      <c r="O38" s="177">
        <v>1493770.649096159</v>
      </c>
      <c r="P38" s="177">
        <v>17991.656266698075</v>
      </c>
      <c r="Q38" s="177">
        <v>57.247584878806848</v>
      </c>
      <c r="R38" s="177">
        <v>1212.2221142963799</v>
      </c>
      <c r="S38" s="177">
        <v>68.281351850254552</v>
      </c>
      <c r="T38" s="177">
        <v>44594.817681544089</v>
      </c>
      <c r="U38" s="177">
        <v>10.420556519636742</v>
      </c>
      <c r="V38" s="177">
        <v>3.9201997323000479</v>
      </c>
      <c r="W38" s="177">
        <v>3.8566470062644664</v>
      </c>
      <c r="X38" s="177">
        <v>11.716279532691118</v>
      </c>
      <c r="Y38" s="177">
        <v>7.8592144163869451</v>
      </c>
      <c r="Z38" s="177">
        <v>0.9123161066423533</v>
      </c>
      <c r="AA38" s="177">
        <v>1126.6077429392221</v>
      </c>
      <c r="AB38" s="177">
        <v>4.3224215904989221</v>
      </c>
      <c r="AC38" s="177">
        <v>511396.75432368636</v>
      </c>
      <c r="AD38" s="177">
        <v>23990.917942229746</v>
      </c>
      <c r="AE38" s="177">
        <v>0.19892070498087827</v>
      </c>
      <c r="AF38" s="177">
        <v>23990.719021524765</v>
      </c>
      <c r="AG38" s="177">
        <v>59.131207638374107</v>
      </c>
      <c r="AH38" s="177">
        <v>30.891871802918914</v>
      </c>
      <c r="AI38" s="177">
        <v>0</v>
      </c>
      <c r="AJ38" s="177">
        <v>30.891871802918914</v>
      </c>
      <c r="AK38" s="177">
        <v>0</v>
      </c>
      <c r="AL38" s="177">
        <v>0</v>
      </c>
      <c r="AM38" s="177">
        <v>0</v>
      </c>
      <c r="AN38" s="177">
        <v>0</v>
      </c>
      <c r="AO38" s="177">
        <v>0</v>
      </c>
      <c r="AP38" s="177">
        <v>0</v>
      </c>
      <c r="AQ38" s="177">
        <v>0</v>
      </c>
      <c r="AR38" s="177">
        <v>4.4188943652452295</v>
      </c>
      <c r="AS38" s="177">
        <v>0.16746542332986514</v>
      </c>
      <c r="AT38" s="177">
        <v>0</v>
      </c>
      <c r="AU38" s="177">
        <v>0.16746542332986514</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25.947948114039203</v>
      </c>
      <c r="BP38" s="177">
        <v>7.1013934229684335</v>
      </c>
      <c r="BQ38" s="177">
        <v>143.53242168795038</v>
      </c>
      <c r="BR38" s="177">
        <v>143.53242168795038</v>
      </c>
      <c r="BS38" s="177">
        <v>0</v>
      </c>
      <c r="BT38" s="177">
        <v>0.74215550994820001</v>
      </c>
      <c r="BU38" s="177">
        <v>0.35414819032053441</v>
      </c>
      <c r="BV38" s="177">
        <v>0.38800731962766566</v>
      </c>
      <c r="BW38" s="177">
        <v>1.1541243538868029</v>
      </c>
      <c r="BX38" s="177">
        <v>0.17584099157831401</v>
      </c>
      <c r="BY38" s="177">
        <v>0</v>
      </c>
      <c r="BZ38" s="177">
        <v>0.97828336230848878</v>
      </c>
      <c r="CA38" s="177">
        <v>0.30135862945243813</v>
      </c>
      <c r="CB38" s="177">
        <v>0</v>
      </c>
      <c r="CC38" s="177"/>
      <c r="CD38" s="177"/>
      <c r="CE38" s="177"/>
      <c r="CF38" s="177"/>
      <c r="CG38" s="177"/>
      <c r="CH38" s="177"/>
      <c r="CI38" s="177"/>
      <c r="CJ38" s="177">
        <v>271298.63397514017</v>
      </c>
      <c r="CK38" s="177">
        <v>2435359.5298460019</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3A8CF233-9A67-4698-AD7C-17AF7E858B95}">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55EEEE39-504B-4328-8081-1C69DD19D477}">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4006-EF8D-4DC4-B12F-81CCCCE9B555}">
  <sheetPr codeName="Sheet3">
    <tabColor theme="0"/>
    <outlinePr summaryBelow="0" summaryRight="0"/>
  </sheetPr>
  <dimension ref="A1:CL53"/>
  <sheetViews>
    <sheetView showGridLines="0" zoomScale="85" zoomScaleNormal="85" workbookViewId="0">
      <pane xSplit="2" ySplit="1" topLeftCell="C2" activePane="bottomRight" state="frozen"/>
      <selection activeCell="CA1" sqref="CA1"/>
      <selection pane="topRight" activeCell="CA1" sqref="CA1"/>
      <selection pane="bottomLeft" activeCell="CA1" sqref="CA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328">
        <v>0</v>
      </c>
      <c r="CI3" s="5"/>
      <c r="CJ3" s="5"/>
      <c r="CK3" s="326">
        <v>0</v>
      </c>
      <c r="CL3" s="144"/>
    </row>
    <row r="4" spans="1:90" s="152"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51">
        <v>0</v>
      </c>
      <c r="CI4" s="109"/>
      <c r="CJ4" s="110"/>
      <c r="CK4" s="151">
        <v>0</v>
      </c>
      <c r="CL4" s="144"/>
    </row>
    <row r="5" spans="1:90" s="152"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53">
        <v>0</v>
      </c>
      <c r="CI5" s="12"/>
      <c r="CJ5" s="10"/>
      <c r="CK5" s="151">
        <v>0</v>
      </c>
      <c r="CL5" s="144"/>
    </row>
    <row r="6" spans="1:90" s="152"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53">
        <v>0</v>
      </c>
      <c r="CI6" s="12"/>
      <c r="CJ6" s="10"/>
      <c r="CK6" s="151">
        <v>0</v>
      </c>
      <c r="CL6" s="144"/>
    </row>
    <row r="7" spans="1:90" s="152"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53">
        <v>0</v>
      </c>
      <c r="CI7" s="12"/>
      <c r="CJ7" s="10"/>
      <c r="CK7" s="151">
        <v>0</v>
      </c>
      <c r="CL7" s="144"/>
    </row>
    <row r="8" spans="1:90" s="152"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53">
        <v>0</v>
      </c>
      <c r="CI8" s="12"/>
      <c r="CJ8" s="10"/>
      <c r="CK8" s="151">
        <v>0</v>
      </c>
      <c r="CL8" s="144"/>
    </row>
    <row r="9" spans="1:90" s="152"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53">
        <v>0</v>
      </c>
      <c r="CI9" s="12"/>
      <c r="CJ9" s="10"/>
      <c r="CK9" s="151">
        <v>0</v>
      </c>
      <c r="CL9" s="144"/>
    </row>
    <row r="10" spans="1:90" s="152"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53">
        <v>0</v>
      </c>
      <c r="CI10" s="12"/>
      <c r="CJ10" s="10"/>
      <c r="CK10" s="151">
        <v>0</v>
      </c>
      <c r="CL10" s="144"/>
    </row>
    <row r="11" spans="1:90" s="157" customFormat="1" ht="26.25" customHeight="1" x14ac:dyDescent="0.25">
      <c r="A11" s="291" t="s">
        <v>130</v>
      </c>
      <c r="B11" s="212" t="s">
        <v>95</v>
      </c>
      <c r="C11" s="154">
        <v>1439097.8429996786</v>
      </c>
      <c r="D11" s="155">
        <v>41810.565149907132</v>
      </c>
      <c r="E11" s="155">
        <v>32158.921103008401</v>
      </c>
      <c r="F11" s="155">
        <v>6223.4265811482483</v>
      </c>
      <c r="G11" s="155">
        <v>3428.2174657504684</v>
      </c>
      <c r="H11" s="155">
        <v>5437.2296736449953</v>
      </c>
      <c r="I11" s="155">
        <v>891991.23939195136</v>
      </c>
      <c r="J11" s="155">
        <v>65778.414137035026</v>
      </c>
      <c r="K11" s="155">
        <v>8629.635803985464</v>
      </c>
      <c r="L11" s="155">
        <v>2517.1331647230122</v>
      </c>
      <c r="M11" s="155">
        <v>20714.877861299268</v>
      </c>
      <c r="N11" s="155">
        <v>8512.3461346919703</v>
      </c>
      <c r="O11" s="155">
        <v>79484.714090562324</v>
      </c>
      <c r="P11" s="155">
        <v>477392.34995470452</v>
      </c>
      <c r="Q11" s="155">
        <v>7470.7767430305412</v>
      </c>
      <c r="R11" s="155">
        <v>3114.5716046592615</v>
      </c>
      <c r="S11" s="155">
        <v>60230.085609114001</v>
      </c>
      <c r="T11" s="155">
        <v>132398.10899557595</v>
      </c>
      <c r="U11" s="155">
        <v>5713.4510494033902</v>
      </c>
      <c r="V11" s="155">
        <v>1786.2901002189001</v>
      </c>
      <c r="W11" s="155">
        <v>1899.3755627445769</v>
      </c>
      <c r="X11" s="155">
        <v>4969.0523279760109</v>
      </c>
      <c r="Y11" s="155">
        <v>3387.5832915075948</v>
      </c>
      <c r="Z11" s="155">
        <v>955.82980292981881</v>
      </c>
      <c r="AA11" s="155">
        <v>4047.4378978151203</v>
      </c>
      <c r="AB11" s="155">
        <v>2989.2052599747703</v>
      </c>
      <c r="AC11" s="155">
        <v>22625.58829429582</v>
      </c>
      <c r="AD11" s="155">
        <v>18241.754127433218</v>
      </c>
      <c r="AE11" s="155">
        <v>2807.5685168371901</v>
      </c>
      <c r="AF11" s="155">
        <v>15434.185610596029</v>
      </c>
      <c r="AG11" s="155">
        <v>53314.053654153031</v>
      </c>
      <c r="AH11" s="155">
        <v>64374.749780283302</v>
      </c>
      <c r="AI11" s="155">
        <v>10900.475702378111</v>
      </c>
      <c r="AJ11" s="155">
        <v>25132.339350964081</v>
      </c>
      <c r="AK11" s="155">
        <v>28341.934726941108</v>
      </c>
      <c r="AL11" s="155">
        <v>177119.28494236575</v>
      </c>
      <c r="AM11" s="155">
        <v>64841.290189503074</v>
      </c>
      <c r="AN11" s="155">
        <v>29586.931432133733</v>
      </c>
      <c r="AO11" s="155">
        <v>68503.664142768714</v>
      </c>
      <c r="AP11" s="155">
        <v>11181.761503333586</v>
      </c>
      <c r="AQ11" s="155">
        <v>3005.6376746266014</v>
      </c>
      <c r="AR11" s="155">
        <v>20556.880384916192</v>
      </c>
      <c r="AS11" s="155">
        <v>9702.250981250656</v>
      </c>
      <c r="AT11" s="155">
        <v>1975.7050602423089</v>
      </c>
      <c r="AU11" s="155">
        <v>1764.6726617670888</v>
      </c>
      <c r="AV11" s="155">
        <v>1448.0274615773953</v>
      </c>
      <c r="AW11" s="155">
        <v>4513.8457976638629</v>
      </c>
      <c r="AX11" s="155">
        <v>3689.9412941228661</v>
      </c>
      <c r="AY11" s="155">
        <v>1817.1073012831066</v>
      </c>
      <c r="AZ11" s="155">
        <v>789.61207193132213</v>
      </c>
      <c r="BA11" s="155">
        <v>1083.2219209084374</v>
      </c>
      <c r="BB11" s="155">
        <v>4043.6359170268202</v>
      </c>
      <c r="BC11" s="155">
        <v>0</v>
      </c>
      <c r="BD11" s="155">
        <v>24926.073066701068</v>
      </c>
      <c r="BE11" s="155">
        <v>15962.314032641212</v>
      </c>
      <c r="BF11" s="155">
        <v>4664.7997712711003</v>
      </c>
      <c r="BG11" s="155">
        <v>2724.8107193443075</v>
      </c>
      <c r="BH11" s="155">
        <v>596.0834905386414</v>
      </c>
      <c r="BI11" s="155">
        <v>978.06505290580787</v>
      </c>
      <c r="BJ11" s="155">
        <v>17960.264486391548</v>
      </c>
      <c r="BK11" s="155">
        <v>5021.8000617356274</v>
      </c>
      <c r="BL11" s="155">
        <v>5327.9451124600764</v>
      </c>
      <c r="BM11" s="155">
        <v>759.86073844278837</v>
      </c>
      <c r="BN11" s="155">
        <v>6850.6585737530577</v>
      </c>
      <c r="BO11" s="155">
        <v>25506.111460530297</v>
      </c>
      <c r="BP11" s="155">
        <v>13665.403744120069</v>
      </c>
      <c r="BQ11" s="155">
        <v>25565.845342775046</v>
      </c>
      <c r="BR11" s="155">
        <v>17208.300060330028</v>
      </c>
      <c r="BS11" s="155">
        <v>8357.545282445024</v>
      </c>
      <c r="BT11" s="155">
        <v>7776.3770433996942</v>
      </c>
      <c r="BU11" s="155">
        <v>4013.9186470331988</v>
      </c>
      <c r="BV11" s="155">
        <v>3762.4583963664963</v>
      </c>
      <c r="BW11" s="155">
        <v>9176.7282176893623</v>
      </c>
      <c r="BX11" s="155">
        <v>1956.3503777334611</v>
      </c>
      <c r="BY11" s="155">
        <v>1064.4867461651684</v>
      </c>
      <c r="BZ11" s="155">
        <v>6155.8910937907294</v>
      </c>
      <c r="CA11" s="155">
        <v>1613.8660467205468</v>
      </c>
      <c r="CB11" s="155">
        <v>0</v>
      </c>
      <c r="CC11" s="155">
        <v>459380.08761024586</v>
      </c>
      <c r="CD11" s="155">
        <v>237394.54542542418</v>
      </c>
      <c r="CE11" s="155">
        <v>110952.65073490012</v>
      </c>
      <c r="CF11" s="155">
        <v>111032.89144992163</v>
      </c>
      <c r="CG11" s="155">
        <v>43820.620913059007</v>
      </c>
      <c r="CH11" s="155">
        <v>-997.98925544192934</v>
      </c>
      <c r="CI11" s="155">
        <v>1629764.6126900001</v>
      </c>
      <c r="CJ11" s="156"/>
      <c r="CK11" s="154">
        <v>3571065.1749575427</v>
      </c>
      <c r="CL11" s="144"/>
    </row>
    <row r="12" spans="1:90" s="157" customFormat="1" ht="26.25" customHeight="1" x14ac:dyDescent="0.25">
      <c r="A12" s="292" t="s">
        <v>131</v>
      </c>
      <c r="B12" s="215" t="s">
        <v>96</v>
      </c>
      <c r="C12" s="146">
        <v>48162.445570174037</v>
      </c>
      <c r="D12" s="147">
        <v>606.20204737314486</v>
      </c>
      <c r="E12" s="148">
        <v>606.20204737314486</v>
      </c>
      <c r="F12" s="148">
        <v>0</v>
      </c>
      <c r="G12" s="148">
        <v>0</v>
      </c>
      <c r="H12" s="147">
        <v>989.84791402408302</v>
      </c>
      <c r="I12" s="147">
        <v>46566.30184877682</v>
      </c>
      <c r="J12" s="148">
        <v>932.90652606707238</v>
      </c>
      <c r="K12" s="148">
        <v>0</v>
      </c>
      <c r="L12" s="148">
        <v>0</v>
      </c>
      <c r="M12" s="148">
        <v>585.62500459150101</v>
      </c>
      <c r="N12" s="148">
        <v>548.31809684840664</v>
      </c>
      <c r="O12" s="148">
        <v>0</v>
      </c>
      <c r="P12" s="148">
        <v>29.132151999999998</v>
      </c>
      <c r="Q12" s="148">
        <v>0</v>
      </c>
      <c r="R12" s="148">
        <v>0</v>
      </c>
      <c r="S12" s="148">
        <v>7671.6423600398384</v>
      </c>
      <c r="T12" s="148">
        <v>36798.677709230004</v>
      </c>
      <c r="U12" s="148">
        <v>0</v>
      </c>
      <c r="V12" s="148">
        <v>0</v>
      </c>
      <c r="W12" s="148">
        <v>0</v>
      </c>
      <c r="X12" s="148">
        <v>0</v>
      </c>
      <c r="Y12" s="148">
        <v>0</v>
      </c>
      <c r="Z12" s="148">
        <v>0</v>
      </c>
      <c r="AA12" s="148">
        <v>0</v>
      </c>
      <c r="AB12" s="148">
        <v>0</v>
      </c>
      <c r="AC12" s="147">
        <v>0</v>
      </c>
      <c r="AD12" s="147">
        <v>2.0030113689564998E-2</v>
      </c>
      <c r="AE12" s="148">
        <v>6.201165564009712E-3</v>
      </c>
      <c r="AF12" s="148">
        <v>1.3828948125555284E-2</v>
      </c>
      <c r="AG12" s="147">
        <v>0</v>
      </c>
      <c r="AH12" s="147">
        <v>0</v>
      </c>
      <c r="AI12" s="148">
        <v>0</v>
      </c>
      <c r="AJ12" s="148">
        <v>0</v>
      </c>
      <c r="AK12" s="148">
        <v>0</v>
      </c>
      <c r="AL12" s="147">
        <v>0</v>
      </c>
      <c r="AM12" s="148">
        <v>0</v>
      </c>
      <c r="AN12" s="148">
        <v>0</v>
      </c>
      <c r="AO12" s="148">
        <v>0</v>
      </c>
      <c r="AP12" s="148">
        <v>0</v>
      </c>
      <c r="AQ12" s="148">
        <v>0</v>
      </c>
      <c r="AR12" s="147">
        <v>0</v>
      </c>
      <c r="AS12" s="147">
        <v>5.2205767942321273E-3</v>
      </c>
      <c r="AT12" s="148">
        <v>0</v>
      </c>
      <c r="AU12" s="148">
        <v>5.2205767942321273E-3</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2.3135998798482268E-2</v>
      </c>
      <c r="BU12" s="148">
        <v>1.1040236171408924E-2</v>
      </c>
      <c r="BV12" s="148">
        <v>1.2095762627073344E-2</v>
      </c>
      <c r="BW12" s="147">
        <v>3.5978739370523427E-2</v>
      </c>
      <c r="BX12" s="148">
        <v>5.4816772433094983E-3</v>
      </c>
      <c r="BY12" s="148">
        <v>0</v>
      </c>
      <c r="BZ12" s="148">
        <v>3.0497062127213925E-2</v>
      </c>
      <c r="CA12" s="147">
        <v>9.3945713471971799E-3</v>
      </c>
      <c r="CB12" s="147">
        <v>0</v>
      </c>
      <c r="CC12" s="158">
        <v>1964.289036770198</v>
      </c>
      <c r="CD12" s="159">
        <v>1807.82169872444</v>
      </c>
      <c r="CE12" s="159">
        <v>0</v>
      </c>
      <c r="CF12" s="159">
        <v>156.46733804575786</v>
      </c>
      <c r="CG12" s="151">
        <v>-274.17537826411717</v>
      </c>
      <c r="CH12" s="151">
        <v>0</v>
      </c>
      <c r="CI12" s="151">
        <v>2160.2550000000001</v>
      </c>
      <c r="CJ12" s="149"/>
      <c r="CK12" s="151">
        <v>52012.814228680116</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83.453199999999995</v>
      </c>
      <c r="CH13" s="153">
        <v>0</v>
      </c>
      <c r="CI13" s="153">
        <v>8.1638999999999999</v>
      </c>
      <c r="CJ13" s="149"/>
      <c r="CK13" s="151">
        <v>91.617099999999994</v>
      </c>
      <c r="CL13" s="144"/>
    </row>
    <row r="14" spans="1:90" s="157" customFormat="1" ht="26.25" customHeight="1" x14ac:dyDescent="0.25">
      <c r="A14" s="293" t="s">
        <v>133</v>
      </c>
      <c r="B14" s="216" t="s">
        <v>98</v>
      </c>
      <c r="C14" s="146">
        <v>9543.6869999999999</v>
      </c>
      <c r="D14" s="147">
        <v>0</v>
      </c>
      <c r="E14" s="148">
        <v>0</v>
      </c>
      <c r="F14" s="148">
        <v>0</v>
      </c>
      <c r="G14" s="148">
        <v>0</v>
      </c>
      <c r="H14" s="147">
        <v>0</v>
      </c>
      <c r="I14" s="147">
        <v>9543.6869999999999</v>
      </c>
      <c r="J14" s="148">
        <v>0</v>
      </c>
      <c r="K14" s="148">
        <v>0</v>
      </c>
      <c r="L14" s="148">
        <v>0</v>
      </c>
      <c r="M14" s="148">
        <v>0</v>
      </c>
      <c r="N14" s="148">
        <v>0</v>
      </c>
      <c r="O14" s="148">
        <v>0</v>
      </c>
      <c r="P14" s="148">
        <v>0</v>
      </c>
      <c r="Q14" s="148">
        <v>0</v>
      </c>
      <c r="R14" s="148">
        <v>0</v>
      </c>
      <c r="S14" s="148">
        <v>0</v>
      </c>
      <c r="T14" s="148">
        <v>9543.6869999999999</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248.62600000000384</v>
      </c>
      <c r="CH14" s="153">
        <v>0</v>
      </c>
      <c r="CI14" s="153">
        <v>0</v>
      </c>
      <c r="CJ14" s="149"/>
      <c r="CK14" s="151">
        <v>9792.3130000000037</v>
      </c>
      <c r="CL14" s="144"/>
    </row>
    <row r="15" spans="1:90" s="157" customFormat="1" ht="26.25" customHeight="1" x14ac:dyDescent="0.25">
      <c r="A15" s="293" t="s">
        <v>134</v>
      </c>
      <c r="B15" s="216" t="s">
        <v>99</v>
      </c>
      <c r="C15" s="146">
        <v>55848.597762764075</v>
      </c>
      <c r="D15" s="147">
        <v>0</v>
      </c>
      <c r="E15" s="148">
        <v>0</v>
      </c>
      <c r="F15" s="148">
        <v>0</v>
      </c>
      <c r="G15" s="148">
        <v>0</v>
      </c>
      <c r="H15" s="147">
        <v>940.90104953721459</v>
      </c>
      <c r="I15" s="147">
        <v>54907.696713226862</v>
      </c>
      <c r="J15" s="148">
        <v>121.60062927128803</v>
      </c>
      <c r="K15" s="148">
        <v>0</v>
      </c>
      <c r="L15" s="148">
        <v>0</v>
      </c>
      <c r="M15" s="148">
        <v>0</v>
      </c>
      <c r="N15" s="148">
        <v>0</v>
      </c>
      <c r="O15" s="148">
        <v>0</v>
      </c>
      <c r="P15" s="148">
        <v>10981.753199999999</v>
      </c>
      <c r="Q15" s="148">
        <v>0</v>
      </c>
      <c r="R15" s="148">
        <v>0</v>
      </c>
      <c r="S15" s="148">
        <v>7100.783157595587</v>
      </c>
      <c r="T15" s="148">
        <v>36420.969637360002</v>
      </c>
      <c r="U15" s="148">
        <v>107.81136311003023</v>
      </c>
      <c r="V15" s="148">
        <v>11.495084287686414</v>
      </c>
      <c r="W15" s="148">
        <v>11.308730532169312</v>
      </c>
      <c r="X15" s="148">
        <v>83.639322068938426</v>
      </c>
      <c r="Y15" s="148">
        <v>23.045339095098285</v>
      </c>
      <c r="Z15" s="148">
        <v>2.6751572009099567</v>
      </c>
      <c r="AA15" s="148">
        <v>0</v>
      </c>
      <c r="AB15" s="148">
        <v>42.615092705167342</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-676.45473576406948</v>
      </c>
      <c r="CH15" s="153">
        <v>0</v>
      </c>
      <c r="CI15" s="153">
        <v>1678.76</v>
      </c>
      <c r="CJ15" s="149"/>
      <c r="CK15" s="151">
        <v>56850.903027000008</v>
      </c>
      <c r="CL15" s="144"/>
    </row>
    <row r="16" spans="1:90" s="157" customFormat="1" ht="26.25" customHeight="1" x14ac:dyDescent="0.25">
      <c r="A16" s="293" t="s">
        <v>135</v>
      </c>
      <c r="B16" s="216" t="s">
        <v>100</v>
      </c>
      <c r="C16" s="146">
        <v>6.8810897676681719</v>
      </c>
      <c r="D16" s="147">
        <v>2.7405606235837769E-4</v>
      </c>
      <c r="E16" s="148">
        <v>2.7405606235837769E-4</v>
      </c>
      <c r="F16" s="148">
        <v>0</v>
      </c>
      <c r="G16" s="148">
        <v>0</v>
      </c>
      <c r="H16" s="147">
        <v>0</v>
      </c>
      <c r="I16" s="147">
        <v>0.70462171732352519</v>
      </c>
      <c r="J16" s="148">
        <v>5.9417999999999999E-2</v>
      </c>
      <c r="K16" s="148">
        <v>0</v>
      </c>
      <c r="L16" s="148">
        <v>9.7046055670793885E-3</v>
      </c>
      <c r="M16" s="148">
        <v>2.9113816701238169E-2</v>
      </c>
      <c r="N16" s="148">
        <v>1.9409211134158777E-2</v>
      </c>
      <c r="O16" s="148">
        <v>0</v>
      </c>
      <c r="P16" s="148">
        <v>1.9409211134158777E-2</v>
      </c>
      <c r="Q16" s="148">
        <v>0.21350132247574657</v>
      </c>
      <c r="R16" s="148">
        <v>3.8818422268317554E-2</v>
      </c>
      <c r="S16" s="148">
        <v>3.8818422268317554E-2</v>
      </c>
      <c r="T16" s="148">
        <v>0.10675066123787329</v>
      </c>
      <c r="U16" s="148">
        <v>7.4612605567079396E-2</v>
      </c>
      <c r="V16" s="148">
        <v>4.7271722379603406E-3</v>
      </c>
      <c r="W16" s="148">
        <v>9.0700215297450423E-3</v>
      </c>
      <c r="X16" s="148">
        <v>3.2745217366453395E-2</v>
      </c>
      <c r="Y16" s="148">
        <v>0</v>
      </c>
      <c r="Z16" s="148">
        <v>1.9409211134158777E-2</v>
      </c>
      <c r="AA16" s="148">
        <v>2.9113816701238169E-2</v>
      </c>
      <c r="AB16" s="148">
        <v>0</v>
      </c>
      <c r="AC16" s="147">
        <v>4.8523027835396942E-2</v>
      </c>
      <c r="AD16" s="147">
        <v>3.8818422268317554E-2</v>
      </c>
      <c r="AE16" s="148">
        <v>3.8818422268317554E-2</v>
      </c>
      <c r="AF16" s="148">
        <v>0</v>
      </c>
      <c r="AG16" s="147">
        <v>1.9409211134158777E-2</v>
      </c>
      <c r="AH16" s="147">
        <v>1.3226125436808278</v>
      </c>
      <c r="AI16" s="148">
        <v>8.3026379245543E-2</v>
      </c>
      <c r="AJ16" s="148">
        <v>0.30899260098914505</v>
      </c>
      <c r="AK16" s="148">
        <v>0.93059356344613975</v>
      </c>
      <c r="AL16" s="147">
        <v>0.10675066123787329</v>
      </c>
      <c r="AM16" s="148">
        <v>0</v>
      </c>
      <c r="AN16" s="148">
        <v>0</v>
      </c>
      <c r="AO16" s="148">
        <v>0</v>
      </c>
      <c r="AP16" s="148">
        <v>0</v>
      </c>
      <c r="AQ16" s="148">
        <v>0.10675066123787329</v>
      </c>
      <c r="AR16" s="147">
        <v>0.37889535694145915</v>
      </c>
      <c r="AS16" s="147">
        <v>5.8227633402476331E-2</v>
      </c>
      <c r="AT16" s="148">
        <v>9.7046055670793885E-3</v>
      </c>
      <c r="AU16" s="148">
        <v>0</v>
      </c>
      <c r="AV16" s="148">
        <v>0</v>
      </c>
      <c r="AW16" s="148">
        <v>4.8523027835396942E-2</v>
      </c>
      <c r="AX16" s="147">
        <v>9.7046055670793885E-3</v>
      </c>
      <c r="AY16" s="148">
        <v>9.7046055670793885E-3</v>
      </c>
      <c r="AZ16" s="148">
        <v>0</v>
      </c>
      <c r="BA16" s="148">
        <v>0</v>
      </c>
      <c r="BB16" s="147">
        <v>1.3877585960923526</v>
      </c>
      <c r="BC16" s="148">
        <v>0</v>
      </c>
      <c r="BD16" s="147">
        <v>1.3877585960923526</v>
      </c>
      <c r="BE16" s="148">
        <v>2.9113816701238169E-2</v>
      </c>
      <c r="BF16" s="148">
        <v>0</v>
      </c>
      <c r="BG16" s="148">
        <v>1.3586447793911145</v>
      </c>
      <c r="BH16" s="148">
        <v>0</v>
      </c>
      <c r="BI16" s="148">
        <v>0</v>
      </c>
      <c r="BJ16" s="147">
        <v>1.3877585960923526</v>
      </c>
      <c r="BK16" s="148">
        <v>1.3877585960923526</v>
      </c>
      <c r="BL16" s="148">
        <v>0</v>
      </c>
      <c r="BM16" s="148">
        <v>0</v>
      </c>
      <c r="BN16" s="148">
        <v>0</v>
      </c>
      <c r="BO16" s="147">
        <v>0</v>
      </c>
      <c r="BP16" s="147">
        <v>0</v>
      </c>
      <c r="BQ16" s="147">
        <v>0</v>
      </c>
      <c r="BR16" s="148">
        <v>0</v>
      </c>
      <c r="BS16" s="148">
        <v>0</v>
      </c>
      <c r="BT16" s="147">
        <v>9.0980917233587991E-3</v>
      </c>
      <c r="BU16" s="148">
        <v>6.5033005316256108E-3</v>
      </c>
      <c r="BV16" s="148">
        <v>2.5947911917331883E-3</v>
      </c>
      <c r="BW16" s="147">
        <v>2.0878652214282825E-2</v>
      </c>
      <c r="BX16" s="148">
        <v>1.6435956887517665E-2</v>
      </c>
      <c r="BY16" s="148">
        <v>4.715269453145899E-4</v>
      </c>
      <c r="BZ16" s="148">
        <v>3.9711683814505697E-3</v>
      </c>
      <c r="CA16" s="147">
        <v>0</v>
      </c>
      <c r="CB16" s="147">
        <v>0</v>
      </c>
      <c r="CC16" s="158">
        <v>90.218431156293065</v>
      </c>
      <c r="CD16" s="148">
        <v>82.298604503924182</v>
      </c>
      <c r="CE16" s="148">
        <v>0.62109475629308086</v>
      </c>
      <c r="CF16" s="148">
        <v>7.2987318960758119</v>
      </c>
      <c r="CG16" s="153">
        <v>-129931.87600785494</v>
      </c>
      <c r="CH16" s="153">
        <v>-3.5999999852265319E-6</v>
      </c>
      <c r="CI16" s="153">
        <v>0</v>
      </c>
      <c r="CJ16" s="149"/>
      <c r="CK16" s="151">
        <v>-129834.77649053097</v>
      </c>
      <c r="CL16" s="144"/>
    </row>
    <row r="17" spans="1:90" s="157" customFormat="1" ht="26.25" customHeight="1" x14ac:dyDescent="0.25">
      <c r="A17" s="293" t="s">
        <v>136</v>
      </c>
      <c r="B17" s="216" t="s">
        <v>101</v>
      </c>
      <c r="C17" s="146">
        <v>304781.2136295737</v>
      </c>
      <c r="D17" s="147">
        <v>9288.280883330317</v>
      </c>
      <c r="E17" s="148">
        <v>9288.2658346500975</v>
      </c>
      <c r="F17" s="148">
        <v>1.5048680220164862E-2</v>
      </c>
      <c r="G17" s="148">
        <v>0</v>
      </c>
      <c r="H17" s="147">
        <v>1877.9136112235533</v>
      </c>
      <c r="I17" s="147">
        <v>213241.36774600632</v>
      </c>
      <c r="J17" s="148">
        <v>34779.800394272555</v>
      </c>
      <c r="K17" s="148">
        <v>3790.6607035450415</v>
      </c>
      <c r="L17" s="148">
        <v>316.86078141615536</v>
      </c>
      <c r="M17" s="148">
        <v>2404.1158429308744</v>
      </c>
      <c r="N17" s="148">
        <v>2053.2158452996873</v>
      </c>
      <c r="O17" s="148">
        <v>19155.980633223178</v>
      </c>
      <c r="P17" s="148">
        <v>95681.087056485194</v>
      </c>
      <c r="Q17" s="148">
        <v>3593.5148083630902</v>
      </c>
      <c r="R17" s="148">
        <v>527.9960568273458</v>
      </c>
      <c r="S17" s="148">
        <v>19186.607195601737</v>
      </c>
      <c r="T17" s="148">
        <v>23900.597474277856</v>
      </c>
      <c r="U17" s="148">
        <v>1878.3586776193199</v>
      </c>
      <c r="V17" s="148">
        <v>533.14536221352444</v>
      </c>
      <c r="W17" s="148">
        <v>551.71750870193932</v>
      </c>
      <c r="X17" s="148">
        <v>1762.3752760461928</v>
      </c>
      <c r="Y17" s="148">
        <v>1224.2070053199341</v>
      </c>
      <c r="Z17" s="148">
        <v>393.15715071613232</v>
      </c>
      <c r="AA17" s="148">
        <v>496.18298606058829</v>
      </c>
      <c r="AB17" s="148">
        <v>1011.7869870859621</v>
      </c>
      <c r="AC17" s="147">
        <v>810.46737636738544</v>
      </c>
      <c r="AD17" s="147">
        <v>1459.4285531417618</v>
      </c>
      <c r="AE17" s="148">
        <v>464.69420519177982</v>
      </c>
      <c r="AF17" s="148">
        <v>994.73434794998184</v>
      </c>
      <c r="AG17" s="147">
        <v>5510.6300074451683</v>
      </c>
      <c r="AH17" s="147">
        <v>14816.012296771281</v>
      </c>
      <c r="AI17" s="148">
        <v>2016.715097737318</v>
      </c>
      <c r="AJ17" s="148">
        <v>5438.8843009059492</v>
      </c>
      <c r="AK17" s="148">
        <v>7360.4128981280137</v>
      </c>
      <c r="AL17" s="147">
        <v>4401.8334567695474</v>
      </c>
      <c r="AM17" s="148">
        <v>2032.4356231575769</v>
      </c>
      <c r="AN17" s="148">
        <v>4.1961487252158998</v>
      </c>
      <c r="AO17" s="148">
        <v>2.5816516481118419</v>
      </c>
      <c r="AP17" s="148">
        <v>2122.3398365805529</v>
      </c>
      <c r="AQ17" s="148">
        <v>240.28019665809046</v>
      </c>
      <c r="AR17" s="147">
        <v>7863.184491742315</v>
      </c>
      <c r="AS17" s="147">
        <v>2300.1427549403052</v>
      </c>
      <c r="AT17" s="148">
        <v>684.9330362586079</v>
      </c>
      <c r="AU17" s="148">
        <v>543.8418820992589</v>
      </c>
      <c r="AV17" s="148">
        <v>207.3487115320049</v>
      </c>
      <c r="AW17" s="148">
        <v>864.01912505043379</v>
      </c>
      <c r="AX17" s="147">
        <v>1535.87869384241</v>
      </c>
      <c r="AY17" s="148">
        <v>780.73009674420746</v>
      </c>
      <c r="AZ17" s="148">
        <v>296.35752043020409</v>
      </c>
      <c r="BA17" s="148">
        <v>458.79107666799837</v>
      </c>
      <c r="BB17" s="147">
        <v>405.63579145233098</v>
      </c>
      <c r="BC17" s="148">
        <v>0</v>
      </c>
      <c r="BD17" s="147">
        <v>8268.992567027266</v>
      </c>
      <c r="BE17" s="148">
        <v>5657.4973969208077</v>
      </c>
      <c r="BF17" s="148">
        <v>710.36377350172563</v>
      </c>
      <c r="BG17" s="148">
        <v>1361.9234986771612</v>
      </c>
      <c r="BH17" s="148">
        <v>202.60114218071655</v>
      </c>
      <c r="BI17" s="148">
        <v>336.6067557468553</v>
      </c>
      <c r="BJ17" s="147">
        <v>3349.3976615992528</v>
      </c>
      <c r="BK17" s="148">
        <v>164.05560441879086</v>
      </c>
      <c r="BL17" s="148">
        <v>2559.4922305832838</v>
      </c>
      <c r="BM17" s="148">
        <v>204.45632759539313</v>
      </c>
      <c r="BN17" s="148">
        <v>421.39349900178473</v>
      </c>
      <c r="BO17" s="147">
        <v>7319.6724175948375</v>
      </c>
      <c r="BP17" s="147">
        <v>6327.3308786484276</v>
      </c>
      <c r="BQ17" s="147">
        <v>8842.2452328552063</v>
      </c>
      <c r="BR17" s="148">
        <v>5263.324315801894</v>
      </c>
      <c r="BS17" s="148">
        <v>3578.9209170533113</v>
      </c>
      <c r="BT17" s="147">
        <v>2735.1671887284006</v>
      </c>
      <c r="BU17" s="148">
        <v>1401.3645882690487</v>
      </c>
      <c r="BV17" s="148">
        <v>1333.8026004593519</v>
      </c>
      <c r="BW17" s="147">
        <v>3753.721426702346</v>
      </c>
      <c r="BX17" s="148">
        <v>989.62622252954918</v>
      </c>
      <c r="BY17" s="148">
        <v>272.96406143009381</v>
      </c>
      <c r="BZ17" s="148">
        <v>2491.1311427427031</v>
      </c>
      <c r="CA17" s="147">
        <v>673.91059338519801</v>
      </c>
      <c r="CB17" s="147">
        <v>0</v>
      </c>
      <c r="CC17" s="158">
        <v>134766.07055173357</v>
      </c>
      <c r="CD17" s="148">
        <v>110756.08815894465</v>
      </c>
      <c r="CE17" s="148">
        <v>18.266175592879577</v>
      </c>
      <c r="CF17" s="148">
        <v>23991.716217196044</v>
      </c>
      <c r="CG17" s="153">
        <v>-5487.2099075698061</v>
      </c>
      <c r="CH17" s="153">
        <v>40.61960999999792</v>
      </c>
      <c r="CI17" s="153">
        <v>60414.9</v>
      </c>
      <c r="CJ17" s="149"/>
      <c r="CK17" s="151">
        <v>494515.59388373751</v>
      </c>
      <c r="CL17" s="144"/>
    </row>
    <row r="18" spans="1:90" s="157" customFormat="1" ht="26.25" customHeight="1" x14ac:dyDescent="0.25">
      <c r="A18" s="293" t="s">
        <v>137</v>
      </c>
      <c r="B18" s="216" t="s">
        <v>102</v>
      </c>
      <c r="C18" s="146">
        <v>14172.985790001201</v>
      </c>
      <c r="D18" s="147">
        <v>293.22862044155409</v>
      </c>
      <c r="E18" s="148">
        <v>10.122240687775712</v>
      </c>
      <c r="F18" s="148">
        <v>210.79051628370945</v>
      </c>
      <c r="G18" s="148">
        <v>72.315863470068962</v>
      </c>
      <c r="H18" s="147">
        <v>91.847187754164594</v>
      </c>
      <c r="I18" s="147">
        <v>1085.2204481908655</v>
      </c>
      <c r="J18" s="148">
        <v>42.174315460020921</v>
      </c>
      <c r="K18" s="148">
        <v>17.529496754409859</v>
      </c>
      <c r="L18" s="148">
        <v>15.125268797851698</v>
      </c>
      <c r="M18" s="148">
        <v>7.5048553326154588</v>
      </c>
      <c r="N18" s="148">
        <v>23.771311030875069</v>
      </c>
      <c r="O18" s="148">
        <v>1.4472468511197756E-2</v>
      </c>
      <c r="P18" s="148">
        <v>240.78895541789433</v>
      </c>
      <c r="Q18" s="148">
        <v>5.8006102965582222</v>
      </c>
      <c r="R18" s="148">
        <v>27.611096467418811</v>
      </c>
      <c r="S18" s="148">
        <v>144.51805905713599</v>
      </c>
      <c r="T18" s="148">
        <v>1.5429093087853343</v>
      </c>
      <c r="U18" s="148">
        <v>237.82105931965356</v>
      </c>
      <c r="V18" s="148">
        <v>9.5401321336083331</v>
      </c>
      <c r="W18" s="148">
        <v>9.6214623792307865</v>
      </c>
      <c r="X18" s="148">
        <v>31.916744616420822</v>
      </c>
      <c r="Y18" s="148">
        <v>18.037641382320434</v>
      </c>
      <c r="Z18" s="148">
        <v>6.8742990573572325</v>
      </c>
      <c r="AA18" s="148">
        <v>19.618445171457221</v>
      </c>
      <c r="AB18" s="148">
        <v>225.40931373873994</v>
      </c>
      <c r="AC18" s="147">
        <v>0</v>
      </c>
      <c r="AD18" s="147">
        <v>61.048605553577552</v>
      </c>
      <c r="AE18" s="148">
        <v>19.064641289904884</v>
      </c>
      <c r="AF18" s="148">
        <v>41.983964263672668</v>
      </c>
      <c r="AG18" s="147">
        <v>1375.8476349114035</v>
      </c>
      <c r="AH18" s="147">
        <v>1038.6574092895269</v>
      </c>
      <c r="AI18" s="148">
        <v>141.42025691979325</v>
      </c>
      <c r="AJ18" s="148">
        <v>724.83806957825914</v>
      </c>
      <c r="AK18" s="148">
        <v>172.39908279147454</v>
      </c>
      <c r="AL18" s="147">
        <v>2210.6869154389115</v>
      </c>
      <c r="AM18" s="148">
        <v>1112.3783313731094</v>
      </c>
      <c r="AN18" s="148">
        <v>2.7299484018260025</v>
      </c>
      <c r="AO18" s="148">
        <v>62.407541192878668</v>
      </c>
      <c r="AP18" s="148">
        <v>995.95578828329792</v>
      </c>
      <c r="AQ18" s="148">
        <v>37.215306187799158</v>
      </c>
      <c r="AR18" s="147">
        <v>88.166336690616248</v>
      </c>
      <c r="AS18" s="147">
        <v>311.06238218974829</v>
      </c>
      <c r="AT18" s="148">
        <v>13.311728317189036</v>
      </c>
      <c r="AU18" s="148">
        <v>50.426687883875218</v>
      </c>
      <c r="AV18" s="148">
        <v>17.30230485334927</v>
      </c>
      <c r="AW18" s="148">
        <v>230.02166113533474</v>
      </c>
      <c r="AX18" s="147">
        <v>193.89135080714581</v>
      </c>
      <c r="AY18" s="148">
        <v>9.0677590706178741E-4</v>
      </c>
      <c r="AZ18" s="148">
        <v>48.319354477195176</v>
      </c>
      <c r="BA18" s="148">
        <v>145.57108955404357</v>
      </c>
      <c r="BB18" s="147">
        <v>83.440613339371609</v>
      </c>
      <c r="BC18" s="148">
        <v>0</v>
      </c>
      <c r="BD18" s="147">
        <v>1153.7605495304911</v>
      </c>
      <c r="BE18" s="148">
        <v>481.24233849827704</v>
      </c>
      <c r="BF18" s="148">
        <v>565.89081440213283</v>
      </c>
      <c r="BG18" s="148">
        <v>11.459874065274128</v>
      </c>
      <c r="BH18" s="148">
        <v>78.365675429061426</v>
      </c>
      <c r="BI18" s="148">
        <v>16.801847135745568</v>
      </c>
      <c r="BJ18" s="147">
        <v>2637.000123227187</v>
      </c>
      <c r="BK18" s="148">
        <v>2228.6437282431939</v>
      </c>
      <c r="BL18" s="148">
        <v>37.797024269415807</v>
      </c>
      <c r="BM18" s="148">
        <v>31.885143786606047</v>
      </c>
      <c r="BN18" s="148">
        <v>338.67422692797129</v>
      </c>
      <c r="BO18" s="147">
        <v>1434.1399181131744</v>
      </c>
      <c r="BP18" s="147">
        <v>140.09042974679642</v>
      </c>
      <c r="BQ18" s="147">
        <v>1528.7406131193277</v>
      </c>
      <c r="BR18" s="148">
        <v>1368.7445728033113</v>
      </c>
      <c r="BS18" s="148">
        <v>159.99604031601638</v>
      </c>
      <c r="BT18" s="147">
        <v>81.511794871854278</v>
      </c>
      <c r="BU18" s="148">
        <v>44.649344764502047</v>
      </c>
      <c r="BV18" s="148">
        <v>36.862450107352238</v>
      </c>
      <c r="BW18" s="147">
        <v>364.2146314177931</v>
      </c>
      <c r="BX18" s="148">
        <v>27.426179313661379</v>
      </c>
      <c r="BY18" s="148">
        <v>11.710133360059965</v>
      </c>
      <c r="BZ18" s="148">
        <v>325.07831874407174</v>
      </c>
      <c r="CA18" s="147">
        <v>0.4302253676909582</v>
      </c>
      <c r="CB18" s="147">
        <v>0</v>
      </c>
      <c r="CC18" s="158">
        <v>37561.694994254074</v>
      </c>
      <c r="CD18" s="148">
        <v>294.03782861118282</v>
      </c>
      <c r="CE18" s="148">
        <v>36370.746825617891</v>
      </c>
      <c r="CF18" s="148">
        <v>896.9103400250051</v>
      </c>
      <c r="CG18" s="153">
        <v>-14041.262784255261</v>
      </c>
      <c r="CH18" s="153">
        <v>0</v>
      </c>
      <c r="CI18" s="153">
        <v>237907</v>
      </c>
      <c r="CJ18" s="149"/>
      <c r="CK18" s="151">
        <v>275600.41800000001</v>
      </c>
      <c r="CL18" s="144"/>
    </row>
    <row r="19" spans="1:90" s="157" customFormat="1" ht="26.25" customHeight="1" x14ac:dyDescent="0.25">
      <c r="A19" s="293" t="s">
        <v>138</v>
      </c>
      <c r="B19" s="216" t="s">
        <v>103</v>
      </c>
      <c r="C19" s="146">
        <v>69835.387176484801</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68415.14501716588</v>
      </c>
      <c r="AM19" s="148">
        <v>0</v>
      </c>
      <c r="AN19" s="148">
        <v>0</v>
      </c>
      <c r="AO19" s="148">
        <v>68415.14501716588</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1420.2421593189249</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10414.324723515194</v>
      </c>
      <c r="CH19" s="153">
        <v>0</v>
      </c>
      <c r="CI19" s="153">
        <v>39861</v>
      </c>
      <c r="CJ19" s="149"/>
      <c r="CK19" s="151">
        <v>120110.71189999999</v>
      </c>
      <c r="CL19" s="144"/>
    </row>
    <row r="20" spans="1:90" s="157" customFormat="1" ht="26.25" customHeight="1" x14ac:dyDescent="0.25">
      <c r="A20" s="293" t="s">
        <v>139</v>
      </c>
      <c r="B20" s="216" t="s">
        <v>104</v>
      </c>
      <c r="C20" s="146">
        <v>217436.75530082622</v>
      </c>
      <c r="D20" s="147">
        <v>0</v>
      </c>
      <c r="E20" s="148">
        <v>0</v>
      </c>
      <c r="F20" s="148">
        <v>0</v>
      </c>
      <c r="G20" s="148">
        <v>0</v>
      </c>
      <c r="H20" s="147">
        <v>0</v>
      </c>
      <c r="I20" s="147">
        <v>217436.75530082622</v>
      </c>
      <c r="J20" s="148">
        <v>0</v>
      </c>
      <c r="K20" s="148">
        <v>0</v>
      </c>
      <c r="L20" s="148">
        <v>0</v>
      </c>
      <c r="M20" s="148">
        <v>0</v>
      </c>
      <c r="N20" s="148">
        <v>0</v>
      </c>
      <c r="O20" s="148">
        <v>0</v>
      </c>
      <c r="P20" s="148">
        <v>217436.75530082622</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21623.379019999993</v>
      </c>
      <c r="CH20" s="153">
        <v>-932.13432082621148</v>
      </c>
      <c r="CI20" s="153">
        <v>29568</v>
      </c>
      <c r="CJ20" s="149"/>
      <c r="CK20" s="151">
        <v>267696</v>
      </c>
      <c r="CL20" s="144"/>
    </row>
    <row r="21" spans="1:90" s="157" customFormat="1" ht="26.25" customHeight="1" x14ac:dyDescent="0.25">
      <c r="A21" s="293" t="s">
        <v>140</v>
      </c>
      <c r="B21" s="216" t="s">
        <v>105</v>
      </c>
      <c r="C21" s="146">
        <v>178425.38499344329</v>
      </c>
      <c r="D21" s="147">
        <v>9343.5531527515886</v>
      </c>
      <c r="E21" s="148">
        <v>5836.1622955316261</v>
      </c>
      <c r="F21" s="148">
        <v>2977.5170143352252</v>
      </c>
      <c r="G21" s="148">
        <v>529.87384288473663</v>
      </c>
      <c r="H21" s="147">
        <v>249.12828539005866</v>
      </c>
      <c r="I21" s="147">
        <v>13148.554363278814</v>
      </c>
      <c r="J21" s="148">
        <v>3377.4744587455361</v>
      </c>
      <c r="K21" s="148">
        <v>449.07506556161803</v>
      </c>
      <c r="L21" s="148">
        <v>748.56849595072299</v>
      </c>
      <c r="M21" s="148">
        <v>217.28190588212087</v>
      </c>
      <c r="N21" s="148">
        <v>261.24076448147849</v>
      </c>
      <c r="O21" s="148">
        <v>2016.9125481263409</v>
      </c>
      <c r="P21" s="148">
        <v>207.13146674945955</v>
      </c>
      <c r="Q21" s="148">
        <v>509.12574833101462</v>
      </c>
      <c r="R21" s="148">
        <v>432.81378956502516</v>
      </c>
      <c r="S21" s="148">
        <v>1338.4711810153058</v>
      </c>
      <c r="T21" s="148">
        <v>823.3366359680673</v>
      </c>
      <c r="U21" s="148">
        <v>717.14105716242909</v>
      </c>
      <c r="V21" s="148">
        <v>303.47950314292888</v>
      </c>
      <c r="W21" s="148">
        <v>354.62870014108842</v>
      </c>
      <c r="X21" s="148">
        <v>399.02121122366418</v>
      </c>
      <c r="Y21" s="148">
        <v>318.62201735126018</v>
      </c>
      <c r="Z21" s="148">
        <v>80.314814760818166</v>
      </c>
      <c r="AA21" s="148">
        <v>372.10815422222771</v>
      </c>
      <c r="AB21" s="148">
        <v>221.8068448977063</v>
      </c>
      <c r="AC21" s="147">
        <v>1152.5838458497992</v>
      </c>
      <c r="AD21" s="147">
        <v>4622.5963202112716</v>
      </c>
      <c r="AE21" s="148">
        <v>129.95090863809094</v>
      </c>
      <c r="AF21" s="148">
        <v>4492.6454115731804</v>
      </c>
      <c r="AG21" s="147">
        <v>19690.618543225726</v>
      </c>
      <c r="AH21" s="147">
        <v>20231.37116689665</v>
      </c>
      <c r="AI21" s="148">
        <v>5202.1919847254931</v>
      </c>
      <c r="AJ21" s="148">
        <v>10439.152068980467</v>
      </c>
      <c r="AK21" s="148">
        <v>4590.0271131906866</v>
      </c>
      <c r="AL21" s="147">
        <v>69504.475722368312</v>
      </c>
      <c r="AM21" s="148">
        <v>52094.523725047351</v>
      </c>
      <c r="AN21" s="148">
        <v>12150.930455898264</v>
      </c>
      <c r="AO21" s="148">
        <v>10.980010452186029</v>
      </c>
      <c r="AP21" s="148">
        <v>3728.6261499790444</v>
      </c>
      <c r="AQ21" s="148">
        <v>1519.4153809914646</v>
      </c>
      <c r="AR21" s="147">
        <v>3290.3518706060277</v>
      </c>
      <c r="AS21" s="147">
        <v>3427.0971134490374</v>
      </c>
      <c r="AT21" s="148">
        <v>598.57953705648765</v>
      </c>
      <c r="AU21" s="148">
        <v>192.07339883409992</v>
      </c>
      <c r="AV21" s="148">
        <v>336.38257340184953</v>
      </c>
      <c r="AW21" s="148">
        <v>2300.0616041566004</v>
      </c>
      <c r="AX21" s="147">
        <v>0</v>
      </c>
      <c r="AY21" s="148">
        <v>0</v>
      </c>
      <c r="AZ21" s="148">
        <v>0</v>
      </c>
      <c r="BA21" s="148">
        <v>0</v>
      </c>
      <c r="BB21" s="147">
        <v>2956.3515482875569</v>
      </c>
      <c r="BC21" s="148">
        <v>0</v>
      </c>
      <c r="BD21" s="147">
        <v>6343.9333150803095</v>
      </c>
      <c r="BE21" s="148">
        <v>3385.3091820129275</v>
      </c>
      <c r="BF21" s="148">
        <v>2484.2528862831418</v>
      </c>
      <c r="BG21" s="148">
        <v>170.48909232628574</v>
      </c>
      <c r="BH21" s="148">
        <v>63.721717616013962</v>
      </c>
      <c r="BI21" s="148">
        <v>240.16043684194156</v>
      </c>
      <c r="BJ21" s="147">
        <v>7274.1527356740289</v>
      </c>
      <c r="BK21" s="148">
        <v>2312.2128736574687</v>
      </c>
      <c r="BL21" s="148">
        <v>247.41777486353911</v>
      </c>
      <c r="BM21" s="148">
        <v>122.39836011714118</v>
      </c>
      <c r="BN21" s="148">
        <v>4592.1237270358797</v>
      </c>
      <c r="BO21" s="147">
        <v>6694.8700244647935</v>
      </c>
      <c r="BP21" s="147">
        <v>2339.4279455742108</v>
      </c>
      <c r="BQ21" s="147">
        <v>6975.801115391554</v>
      </c>
      <c r="BR21" s="148">
        <v>5213.1048430672627</v>
      </c>
      <c r="BS21" s="148">
        <v>1762.6962723242918</v>
      </c>
      <c r="BT21" s="147">
        <v>403.06881023613374</v>
      </c>
      <c r="BU21" s="148">
        <v>234.35258526240071</v>
      </c>
      <c r="BV21" s="148">
        <v>168.71622497373303</v>
      </c>
      <c r="BW21" s="147">
        <v>777.44911470741454</v>
      </c>
      <c r="BX21" s="148">
        <v>53.029859379466508</v>
      </c>
      <c r="BY21" s="148">
        <v>282.52076992982745</v>
      </c>
      <c r="BZ21" s="148">
        <v>441.89848539812056</v>
      </c>
      <c r="CA21" s="147">
        <v>0</v>
      </c>
      <c r="CB21" s="147">
        <v>0</v>
      </c>
      <c r="CC21" s="158">
        <v>70645.141589795268</v>
      </c>
      <c r="CD21" s="148">
        <v>0</v>
      </c>
      <c r="CE21" s="148">
        <v>70645.141589795268</v>
      </c>
      <c r="CF21" s="148">
        <v>0</v>
      </c>
      <c r="CG21" s="153">
        <v>-8767.1881212283624</v>
      </c>
      <c r="CH21" s="153">
        <v>-7.200000254670158E-6</v>
      </c>
      <c r="CI21" s="153">
        <v>320734.39938999998</v>
      </c>
      <c r="CJ21" s="149"/>
      <c r="CK21" s="151">
        <v>561037.73784481012</v>
      </c>
      <c r="CL21" s="144"/>
    </row>
    <row r="22" spans="1:90" s="157" customFormat="1" ht="26.25" customHeight="1" x14ac:dyDescent="0.25">
      <c r="A22" s="293" t="s">
        <v>141</v>
      </c>
      <c r="B22" s="216" t="s">
        <v>106</v>
      </c>
      <c r="C22" s="146">
        <v>49801.1930655709</v>
      </c>
      <c r="D22" s="147">
        <v>14414.904856560908</v>
      </c>
      <c r="E22" s="148">
        <v>8997.5421831005187</v>
      </c>
      <c r="F22" s="148">
        <v>2773.3050780551976</v>
      </c>
      <c r="G22" s="148">
        <v>2644.0575954051938</v>
      </c>
      <c r="H22" s="147">
        <v>218.9406644610078</v>
      </c>
      <c r="I22" s="147">
        <v>7079.9926351888926</v>
      </c>
      <c r="J22" s="148">
        <v>947.9595920091574</v>
      </c>
      <c r="K22" s="148">
        <v>119.42432361606082</v>
      </c>
      <c r="L22" s="148">
        <v>361.69595764033545</v>
      </c>
      <c r="M22" s="148">
        <v>78.348200958830972</v>
      </c>
      <c r="N22" s="148">
        <v>65.73824790774232</v>
      </c>
      <c r="O22" s="148">
        <v>21.539085076539489</v>
      </c>
      <c r="P22" s="148">
        <v>577.80096993288976</v>
      </c>
      <c r="Q22" s="148">
        <v>81.509471169487668</v>
      </c>
      <c r="R22" s="148">
        <v>586.35686512661482</v>
      </c>
      <c r="S22" s="148">
        <v>2033.6568122884032</v>
      </c>
      <c r="T22" s="148">
        <v>498.75382383437739</v>
      </c>
      <c r="U22" s="148">
        <v>340.98411571446735</v>
      </c>
      <c r="V22" s="148">
        <v>71.382848241023126</v>
      </c>
      <c r="W22" s="148">
        <v>73.449037924612384</v>
      </c>
      <c r="X22" s="148">
        <v>300.76536520362731</v>
      </c>
      <c r="Y22" s="148">
        <v>134.31767287062894</v>
      </c>
      <c r="Z22" s="148">
        <v>59.880631890020005</v>
      </c>
      <c r="AA22" s="148">
        <v>551.5207853901303</v>
      </c>
      <c r="AB22" s="148">
        <v>174.90882839394368</v>
      </c>
      <c r="AC22" s="147">
        <v>31.156025981273579</v>
      </c>
      <c r="AD22" s="147">
        <v>1373.8038757089766</v>
      </c>
      <c r="AE22" s="148">
        <v>342.1763273648379</v>
      </c>
      <c r="AF22" s="148">
        <v>1031.6275483441386</v>
      </c>
      <c r="AG22" s="147">
        <v>6085.3621129185112</v>
      </c>
      <c r="AH22" s="147">
        <v>5453.1489472700296</v>
      </c>
      <c r="AI22" s="148">
        <v>753.71246401889607</v>
      </c>
      <c r="AJ22" s="148">
        <v>1632.4405334010794</v>
      </c>
      <c r="AK22" s="148">
        <v>3066.9959498500539</v>
      </c>
      <c r="AL22" s="147">
        <v>1499.1995595884389</v>
      </c>
      <c r="AM22" s="148">
        <v>1161.1732655644653</v>
      </c>
      <c r="AN22" s="148">
        <v>4.856975974751724</v>
      </c>
      <c r="AO22" s="148">
        <v>0.83842869227966088</v>
      </c>
      <c r="AP22" s="148">
        <v>265.8080424362347</v>
      </c>
      <c r="AQ22" s="148">
        <v>66.522846920707551</v>
      </c>
      <c r="AR22" s="147">
        <v>1662.2667685044698</v>
      </c>
      <c r="AS22" s="147">
        <v>522.81548939647644</v>
      </c>
      <c r="AT22" s="148">
        <v>41.412882249813826</v>
      </c>
      <c r="AU22" s="148">
        <v>337.34554237218765</v>
      </c>
      <c r="AV22" s="148">
        <v>51.403843484919662</v>
      </c>
      <c r="AW22" s="148">
        <v>92.653221289555276</v>
      </c>
      <c r="AX22" s="147">
        <v>352.82614212716521</v>
      </c>
      <c r="AY22" s="148">
        <v>193.27029978962975</v>
      </c>
      <c r="AZ22" s="148">
        <v>85.444757959707076</v>
      </c>
      <c r="BA22" s="148">
        <v>74.111084377828405</v>
      </c>
      <c r="BB22" s="147">
        <v>75.750032951312846</v>
      </c>
      <c r="BC22" s="148">
        <v>0</v>
      </c>
      <c r="BD22" s="147">
        <v>1622.4724565682527</v>
      </c>
      <c r="BE22" s="148">
        <v>1074.3377513955272</v>
      </c>
      <c r="BF22" s="148">
        <v>112.75184662253537</v>
      </c>
      <c r="BG22" s="148">
        <v>332.43241608005025</v>
      </c>
      <c r="BH22" s="148">
        <v>39.96347039021812</v>
      </c>
      <c r="BI22" s="148">
        <v>62.986972079921671</v>
      </c>
      <c r="BJ22" s="147">
        <v>590.41594973831968</v>
      </c>
      <c r="BK22" s="148">
        <v>24.493428477307706</v>
      </c>
      <c r="BL22" s="148">
        <v>359.79846630615981</v>
      </c>
      <c r="BM22" s="148">
        <v>30.3477907545027</v>
      </c>
      <c r="BN22" s="148">
        <v>175.77626420034952</v>
      </c>
      <c r="BO22" s="147">
        <v>1590.6429364666219</v>
      </c>
      <c r="BP22" s="147">
        <v>1707.544776043927</v>
      </c>
      <c r="BQ22" s="147">
        <v>1196.3507458030335</v>
      </c>
      <c r="BR22" s="148">
        <v>602.87995165280279</v>
      </c>
      <c r="BS22" s="148">
        <v>593.47079415023063</v>
      </c>
      <c r="BT22" s="147">
        <v>1651.7498951109433</v>
      </c>
      <c r="BU22" s="148">
        <v>801.38309824319481</v>
      </c>
      <c r="BV22" s="148">
        <v>850.36679686774846</v>
      </c>
      <c r="BW22" s="147">
        <v>2167.4583485970616</v>
      </c>
      <c r="BX22" s="148">
        <v>332.83868357904669</v>
      </c>
      <c r="BY22" s="148">
        <v>133.07701484626665</v>
      </c>
      <c r="BZ22" s="148">
        <v>1701.5426501717484</v>
      </c>
      <c r="CA22" s="147">
        <v>504.3908465852611</v>
      </c>
      <c r="CB22" s="147">
        <v>0</v>
      </c>
      <c r="CC22" s="158">
        <v>112462.09078273167</v>
      </c>
      <c r="CD22" s="148">
        <v>103547.58670928588</v>
      </c>
      <c r="CE22" s="148">
        <v>0</v>
      </c>
      <c r="CF22" s="148">
        <v>8914.5040734457871</v>
      </c>
      <c r="CG22" s="153">
        <v>56160.440762374317</v>
      </c>
      <c r="CH22" s="153">
        <v>3.600000127335079E-6</v>
      </c>
      <c r="CI22" s="153">
        <v>283220.8</v>
      </c>
      <c r="CJ22" s="149"/>
      <c r="CK22" s="151">
        <v>501644.52461427683</v>
      </c>
      <c r="CL22" s="144"/>
    </row>
    <row r="23" spans="1:90" s="157" customFormat="1" ht="26.25" customHeight="1" x14ac:dyDescent="0.25">
      <c r="A23" s="293" t="s">
        <v>142</v>
      </c>
      <c r="B23" s="216" t="s">
        <v>107</v>
      </c>
      <c r="C23" s="146">
        <v>24249.427879331652</v>
      </c>
      <c r="D23" s="147">
        <v>302.23453612926062</v>
      </c>
      <c r="E23" s="148">
        <v>302.23453612926062</v>
      </c>
      <c r="F23" s="148">
        <v>0</v>
      </c>
      <c r="G23" s="148">
        <v>0</v>
      </c>
      <c r="H23" s="147">
        <v>83.947102208592511</v>
      </c>
      <c r="I23" s="147">
        <v>6213.7059912183986</v>
      </c>
      <c r="J23" s="148">
        <v>103.91507758814083</v>
      </c>
      <c r="K23" s="148">
        <v>136.80771181254767</v>
      </c>
      <c r="L23" s="148">
        <v>9.624251937351147</v>
      </c>
      <c r="M23" s="148">
        <v>1370.5648427816707</v>
      </c>
      <c r="N23" s="148">
        <v>0</v>
      </c>
      <c r="O23" s="148">
        <v>1128.6199999999999</v>
      </c>
      <c r="P23" s="148">
        <v>1585.6991419326721</v>
      </c>
      <c r="Q23" s="148">
        <v>66.015447682630921</v>
      </c>
      <c r="R23" s="148">
        <v>16.981491959606828</v>
      </c>
      <c r="S23" s="148">
        <v>1270.0811610456603</v>
      </c>
      <c r="T23" s="148">
        <v>398.15631000000008</v>
      </c>
      <c r="U23" s="148">
        <v>3.6084376679229928</v>
      </c>
      <c r="V23" s="148">
        <v>29.500949414613714</v>
      </c>
      <c r="W23" s="148">
        <v>36.597695782641807</v>
      </c>
      <c r="X23" s="148">
        <v>3.9454252882751839</v>
      </c>
      <c r="Y23" s="148">
        <v>2.548302732536996</v>
      </c>
      <c r="Z23" s="148">
        <v>0.29581297879426111</v>
      </c>
      <c r="AA23" s="148">
        <v>16.00046269177998</v>
      </c>
      <c r="AB23" s="148">
        <v>34.743467921554142</v>
      </c>
      <c r="AC23" s="147">
        <v>0</v>
      </c>
      <c r="AD23" s="147">
        <v>15.336169343983997</v>
      </c>
      <c r="AE23" s="148">
        <v>4.7479573353235596</v>
      </c>
      <c r="AF23" s="148">
        <v>10.588212008660436</v>
      </c>
      <c r="AG23" s="147">
        <v>171.77120172721186</v>
      </c>
      <c r="AH23" s="147">
        <v>6.5090155227265338</v>
      </c>
      <c r="AI23" s="148">
        <v>0.86399964823628328</v>
      </c>
      <c r="AJ23" s="148">
        <v>2.7774957465680958</v>
      </c>
      <c r="AK23" s="148">
        <v>2.8675201279221549</v>
      </c>
      <c r="AL23" s="147">
        <v>17399.390403318885</v>
      </c>
      <c r="AM23" s="148">
        <v>0</v>
      </c>
      <c r="AN23" s="148">
        <v>17399.390403318885</v>
      </c>
      <c r="AO23" s="148">
        <v>0</v>
      </c>
      <c r="AP23" s="148">
        <v>0</v>
      </c>
      <c r="AQ23" s="148">
        <v>0</v>
      </c>
      <c r="AR23" s="147">
        <v>0</v>
      </c>
      <c r="AS23" s="147">
        <v>3.9971640216564226</v>
      </c>
      <c r="AT23" s="148">
        <v>0</v>
      </c>
      <c r="AU23" s="148">
        <v>3.9971640216564226</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17.714207768105787</v>
      </c>
      <c r="BU23" s="148">
        <v>8.453018996617681</v>
      </c>
      <c r="BV23" s="148">
        <v>9.2611887714881043</v>
      </c>
      <c r="BW23" s="147">
        <v>27.629081616268515</v>
      </c>
      <c r="BX23" s="148">
        <v>4.1970770508534034</v>
      </c>
      <c r="BY23" s="148">
        <v>8.1757206578926683E-2</v>
      </c>
      <c r="BZ23" s="148">
        <v>23.350247358836185</v>
      </c>
      <c r="CA23" s="147">
        <v>7.1930064565641922</v>
      </c>
      <c r="CB23" s="147">
        <v>0</v>
      </c>
      <c r="CC23" s="158">
        <v>0</v>
      </c>
      <c r="CD23" s="148">
        <v>0</v>
      </c>
      <c r="CE23" s="148">
        <v>0</v>
      </c>
      <c r="CF23" s="148">
        <v>0</v>
      </c>
      <c r="CG23" s="153">
        <v>-4347.0498399945791</v>
      </c>
      <c r="CH23" s="153">
        <v>0</v>
      </c>
      <c r="CI23" s="153">
        <v>351080</v>
      </c>
      <c r="CJ23" s="149"/>
      <c r="CK23" s="151">
        <v>370982.37803933705</v>
      </c>
      <c r="CL23" s="144"/>
    </row>
    <row r="24" spans="1:90" s="157" customFormat="1" ht="26.25" customHeight="1" x14ac:dyDescent="0.25">
      <c r="A24" s="293" t="s">
        <v>143</v>
      </c>
      <c r="B24" s="216" t="s">
        <v>108</v>
      </c>
      <c r="C24" s="146">
        <v>119941.6606183301</v>
      </c>
      <c r="D24" s="147">
        <v>52.056365091648715</v>
      </c>
      <c r="E24" s="148">
        <v>51.722114841866983</v>
      </c>
      <c r="F24" s="148">
        <v>0.26659718970268809</v>
      </c>
      <c r="G24" s="148">
        <v>6.7653060079043606E-2</v>
      </c>
      <c r="H24" s="147">
        <v>10.332358403845006</v>
      </c>
      <c r="I24" s="147">
        <v>118845.95072065672</v>
      </c>
      <c r="J24" s="148">
        <v>126.98716136573907</v>
      </c>
      <c r="K24" s="148">
        <v>6.4419590572573435</v>
      </c>
      <c r="L24" s="148">
        <v>3.1444014550233952</v>
      </c>
      <c r="M24" s="148">
        <v>69.15273312593051</v>
      </c>
      <c r="N24" s="148">
        <v>21.053343315287538</v>
      </c>
      <c r="O24" s="148">
        <v>37917.808439430264</v>
      </c>
      <c r="P24" s="148">
        <v>80314.516488846013</v>
      </c>
      <c r="Q24" s="148">
        <v>83.704487613163764</v>
      </c>
      <c r="R24" s="148">
        <v>4.736763373077487</v>
      </c>
      <c r="S24" s="148">
        <v>106.80277860066717</v>
      </c>
      <c r="T24" s="148">
        <v>27.963786577213749</v>
      </c>
      <c r="U24" s="148">
        <v>54.166237748932161</v>
      </c>
      <c r="V24" s="148">
        <v>9.7382499045391295</v>
      </c>
      <c r="W24" s="148">
        <v>10.859580301968323</v>
      </c>
      <c r="X24" s="148">
        <v>41.340705837081018</v>
      </c>
      <c r="Y24" s="148">
        <v>12.489206213621324</v>
      </c>
      <c r="Z24" s="148">
        <v>3.0024831152037228</v>
      </c>
      <c r="AA24" s="148">
        <v>4.8102862250979301</v>
      </c>
      <c r="AB24" s="148">
        <v>27.231628550656595</v>
      </c>
      <c r="AC24" s="147">
        <v>0.37629697861297617</v>
      </c>
      <c r="AD24" s="147">
        <v>45.375382043324194</v>
      </c>
      <c r="AE24" s="148">
        <v>9.367405435275046</v>
      </c>
      <c r="AF24" s="148">
        <v>36.007976608049148</v>
      </c>
      <c r="AG24" s="147">
        <v>67.557062865528366</v>
      </c>
      <c r="AH24" s="147">
        <v>507.1310673933113</v>
      </c>
      <c r="AI24" s="148">
        <v>90.373806502183214</v>
      </c>
      <c r="AJ24" s="148">
        <v>187.83031079260488</v>
      </c>
      <c r="AK24" s="148">
        <v>228.92695009852321</v>
      </c>
      <c r="AL24" s="147">
        <v>11.63669421470065</v>
      </c>
      <c r="AM24" s="148">
        <v>6.8883211943963936</v>
      </c>
      <c r="AN24" s="148">
        <v>0.27716979330789449</v>
      </c>
      <c r="AO24" s="148">
        <v>1.9045579962046819</v>
      </c>
      <c r="AP24" s="148">
        <v>0.97484642083485884</v>
      </c>
      <c r="AQ24" s="148">
        <v>1.5917988099568212</v>
      </c>
      <c r="AR24" s="147">
        <v>85.767460004724228</v>
      </c>
      <c r="AS24" s="147">
        <v>24.234468813573635</v>
      </c>
      <c r="AT24" s="148">
        <v>13.809301476362972</v>
      </c>
      <c r="AU24" s="148">
        <v>7.6931791094434621</v>
      </c>
      <c r="AV24" s="148">
        <v>1.326306651961888</v>
      </c>
      <c r="AW24" s="148">
        <v>1.4056815758053101</v>
      </c>
      <c r="AX24" s="147">
        <v>3.5024999916624004</v>
      </c>
      <c r="AY24" s="148">
        <v>2.1838017319217711</v>
      </c>
      <c r="AZ24" s="148">
        <v>0.91412103040989401</v>
      </c>
      <c r="BA24" s="148">
        <v>0.40457722933073542</v>
      </c>
      <c r="BB24" s="147">
        <v>2.2044302878590303</v>
      </c>
      <c r="BC24" s="148">
        <v>0</v>
      </c>
      <c r="BD24" s="147">
        <v>23.012348924136475</v>
      </c>
      <c r="BE24" s="148">
        <v>10.567305059072348</v>
      </c>
      <c r="BF24" s="148">
        <v>2.3419752725633112</v>
      </c>
      <c r="BG24" s="148">
        <v>7.3149925311463795</v>
      </c>
      <c r="BH24" s="148">
        <v>0.30747742698259384</v>
      </c>
      <c r="BI24" s="148">
        <v>2.48059863437184</v>
      </c>
      <c r="BJ24" s="147">
        <v>8.5394697023230997</v>
      </c>
      <c r="BK24" s="148">
        <v>0.76687866256790849</v>
      </c>
      <c r="BL24" s="148">
        <v>1.7664817091463019</v>
      </c>
      <c r="BM24" s="148">
        <v>0.25252122011573325</v>
      </c>
      <c r="BN24" s="148">
        <v>5.7535881104931548</v>
      </c>
      <c r="BO24" s="147">
        <v>26.480503854071408</v>
      </c>
      <c r="BP24" s="147">
        <v>53.983026712442765</v>
      </c>
      <c r="BQ24" s="147">
        <v>21.98654461638214</v>
      </c>
      <c r="BR24" s="148">
        <v>8.6447174397635429</v>
      </c>
      <c r="BS24" s="148">
        <v>13.341827176618599</v>
      </c>
      <c r="BT24" s="147">
        <v>39.641059547800992</v>
      </c>
      <c r="BU24" s="148">
        <v>21.170192262673783</v>
      </c>
      <c r="BV24" s="148">
        <v>18.470867285127209</v>
      </c>
      <c r="BW24" s="147">
        <v>101.87849899351112</v>
      </c>
      <c r="BX24" s="148">
        <v>58.334082345224921</v>
      </c>
      <c r="BY24" s="148">
        <v>7.8294339298010236</v>
      </c>
      <c r="BZ24" s="148">
        <v>35.714982718485174</v>
      </c>
      <c r="CA24" s="147">
        <v>10.014359233916444</v>
      </c>
      <c r="CB24" s="147">
        <v>0</v>
      </c>
      <c r="CC24" s="158">
        <v>4622.7425952671401</v>
      </c>
      <c r="CD24" s="148">
        <v>1110.7310258519574</v>
      </c>
      <c r="CE24" s="148">
        <v>584.38939531532105</v>
      </c>
      <c r="CF24" s="148">
        <v>2927.6221740998617</v>
      </c>
      <c r="CG24" s="153">
        <v>-6538.4002078133344</v>
      </c>
      <c r="CH24" s="153">
        <v>-254.29153191960359</v>
      </c>
      <c r="CI24" s="153">
        <v>37158</v>
      </c>
      <c r="CJ24" s="149"/>
      <c r="CK24" s="151">
        <v>154929.71147386433</v>
      </c>
      <c r="CL24" s="144"/>
    </row>
    <row r="25" spans="1:90" s="157" customFormat="1" ht="26.25" customHeight="1" x14ac:dyDescent="0.25">
      <c r="A25" s="293" t="s">
        <v>144</v>
      </c>
      <c r="B25" s="216" t="s">
        <v>109</v>
      </c>
      <c r="C25" s="146">
        <v>32133.09377723129</v>
      </c>
      <c r="D25" s="147">
        <v>82.023147954472449</v>
      </c>
      <c r="E25" s="148">
        <v>0</v>
      </c>
      <c r="F25" s="148">
        <v>0</v>
      </c>
      <c r="G25" s="148">
        <v>82.023147954472449</v>
      </c>
      <c r="H25" s="147">
        <v>27.061827377596202</v>
      </c>
      <c r="I25" s="147">
        <v>28447.771714742306</v>
      </c>
      <c r="J25" s="148">
        <v>16.928034591421738</v>
      </c>
      <c r="K25" s="148">
        <v>5.5285086000000004E-2</v>
      </c>
      <c r="L25" s="148">
        <v>8.8260224318343639</v>
      </c>
      <c r="M25" s="148">
        <v>2.1651991608670187</v>
      </c>
      <c r="N25" s="148">
        <v>1.4742342642200528</v>
      </c>
      <c r="O25" s="148">
        <v>12894.988200452381</v>
      </c>
      <c r="P25" s="148">
        <v>2107.0410839735373</v>
      </c>
      <c r="Q25" s="148">
        <v>0</v>
      </c>
      <c r="R25" s="148">
        <v>9.1056476375208018</v>
      </c>
      <c r="S25" s="148">
        <v>11983.719017503485</v>
      </c>
      <c r="T25" s="148">
        <v>201.8964530641091</v>
      </c>
      <c r="U25" s="148">
        <v>23.601218408276036</v>
      </c>
      <c r="V25" s="148">
        <v>3.1818360784969757</v>
      </c>
      <c r="W25" s="148">
        <v>3.9840455031604618</v>
      </c>
      <c r="X25" s="148">
        <v>15.056059622247965</v>
      </c>
      <c r="Y25" s="148">
        <v>0.39707160007860309</v>
      </c>
      <c r="Z25" s="148">
        <v>1.9395520658631809</v>
      </c>
      <c r="AA25" s="148">
        <v>1172.1123649318088</v>
      </c>
      <c r="AB25" s="148">
        <v>1.3003883670005092</v>
      </c>
      <c r="AC25" s="147">
        <v>0.45973051717886443</v>
      </c>
      <c r="AD25" s="147">
        <v>0</v>
      </c>
      <c r="AE25" s="148">
        <v>0</v>
      </c>
      <c r="AF25" s="148">
        <v>0</v>
      </c>
      <c r="AG25" s="147">
        <v>2968.9951196749012</v>
      </c>
      <c r="AH25" s="147">
        <v>369.08401269673686</v>
      </c>
      <c r="AI25" s="148">
        <v>305.66037851017171</v>
      </c>
      <c r="AJ25" s="148">
        <v>63.423634186565131</v>
      </c>
      <c r="AK25" s="148">
        <v>0</v>
      </c>
      <c r="AL25" s="147">
        <v>0</v>
      </c>
      <c r="AM25" s="148">
        <v>0</v>
      </c>
      <c r="AN25" s="148">
        <v>0</v>
      </c>
      <c r="AO25" s="148">
        <v>0</v>
      </c>
      <c r="AP25" s="148">
        <v>0</v>
      </c>
      <c r="AQ25" s="148">
        <v>0</v>
      </c>
      <c r="AR25" s="147">
        <v>0</v>
      </c>
      <c r="AS25" s="147">
        <v>100.36005471908391</v>
      </c>
      <c r="AT25" s="148">
        <v>1.1964417612423925</v>
      </c>
      <c r="AU25" s="148">
        <v>0</v>
      </c>
      <c r="AV25" s="148">
        <v>0</v>
      </c>
      <c r="AW25" s="148">
        <v>99.163612957841508</v>
      </c>
      <c r="AX25" s="147">
        <v>0</v>
      </c>
      <c r="AY25" s="148">
        <v>0</v>
      </c>
      <c r="AZ25" s="148">
        <v>0</v>
      </c>
      <c r="BA25" s="148">
        <v>0</v>
      </c>
      <c r="BB25" s="147">
        <v>37.270348553718719</v>
      </c>
      <c r="BC25" s="148">
        <v>0</v>
      </c>
      <c r="BD25" s="147">
        <v>59.89860330573341</v>
      </c>
      <c r="BE25" s="148">
        <v>44.269871417924648</v>
      </c>
      <c r="BF25" s="148">
        <v>1.5791765524308583</v>
      </c>
      <c r="BG25" s="148">
        <v>14.049555335377905</v>
      </c>
      <c r="BH25" s="148">
        <v>0</v>
      </c>
      <c r="BI25" s="148">
        <v>0</v>
      </c>
      <c r="BJ25" s="147">
        <v>40.169217689560064</v>
      </c>
      <c r="BK25" s="148">
        <v>7.2945857523857285</v>
      </c>
      <c r="BL25" s="148">
        <v>0</v>
      </c>
      <c r="BM25" s="148">
        <v>0</v>
      </c>
      <c r="BN25" s="148">
        <v>32.874631937174335</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0.44716680000000003</v>
      </c>
      <c r="CD25" s="148">
        <v>0</v>
      </c>
      <c r="CE25" s="148">
        <v>0.44716680000000003</v>
      </c>
      <c r="CF25" s="148">
        <v>0</v>
      </c>
      <c r="CG25" s="153">
        <v>137434.15905596875</v>
      </c>
      <c r="CH25" s="153">
        <v>0</v>
      </c>
      <c r="CI25" s="153">
        <v>247895</v>
      </c>
      <c r="CJ25" s="149"/>
      <c r="CK25" s="151">
        <v>417462.70000000007</v>
      </c>
      <c r="CL25" s="144"/>
    </row>
    <row r="26" spans="1:90" s="157" customFormat="1" ht="26.25" customHeight="1" x14ac:dyDescent="0.25">
      <c r="A26" s="293" t="s">
        <v>145</v>
      </c>
      <c r="B26" s="216" t="s">
        <v>110</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c r="CL26" s="144"/>
    </row>
    <row r="27" spans="1:90" s="157" customFormat="1" ht="26.25" customHeight="1" x14ac:dyDescent="0.25">
      <c r="A27" s="293" t="s">
        <v>146</v>
      </c>
      <c r="B27" s="216" t="s">
        <v>111</v>
      </c>
      <c r="C27" s="146">
        <v>23029.488902053312</v>
      </c>
      <c r="D27" s="147">
        <v>408.54188155548314</v>
      </c>
      <c r="E27" s="148">
        <v>408.54188155548314</v>
      </c>
      <c r="F27" s="148">
        <v>0</v>
      </c>
      <c r="G27" s="148">
        <v>0</v>
      </c>
      <c r="H27" s="147">
        <v>22.567144236488939</v>
      </c>
      <c r="I27" s="147">
        <v>15204.024262182889</v>
      </c>
      <c r="J27" s="148">
        <v>2066.6641316900714</v>
      </c>
      <c r="K27" s="148">
        <v>0</v>
      </c>
      <c r="L27" s="148">
        <v>379.89637049215355</v>
      </c>
      <c r="M27" s="148">
        <v>9899.2898216774302</v>
      </c>
      <c r="N27" s="148">
        <v>1311.2633931811915</v>
      </c>
      <c r="O27" s="148">
        <v>1.9496939388119188</v>
      </c>
      <c r="P27" s="148">
        <v>87.320174974912931</v>
      </c>
      <c r="Q27" s="148">
        <v>66.020000675087076</v>
      </c>
      <c r="R27" s="148">
        <v>483.66757860720327</v>
      </c>
      <c r="S27" s="148">
        <v>415.58508576351107</v>
      </c>
      <c r="T27" s="148">
        <v>0</v>
      </c>
      <c r="U27" s="148">
        <v>9.7009627997678454</v>
      </c>
      <c r="V27" s="148">
        <v>3.6494895161346275</v>
      </c>
      <c r="W27" s="148">
        <v>3.5903254369481443</v>
      </c>
      <c r="X27" s="148">
        <v>10.90720938791857</v>
      </c>
      <c r="Y27" s="148">
        <v>7.3164947136073577</v>
      </c>
      <c r="Z27" s="148">
        <v>0.84931592621648433</v>
      </c>
      <c r="AA27" s="148">
        <v>452.33027754251793</v>
      </c>
      <c r="AB27" s="148">
        <v>4.0239358594069721</v>
      </c>
      <c r="AC27" s="147">
        <v>0</v>
      </c>
      <c r="AD27" s="147">
        <v>513.28812268611205</v>
      </c>
      <c r="AE27" s="148">
        <v>1.2171410387994528</v>
      </c>
      <c r="AF27" s="148">
        <v>512.07098164731258</v>
      </c>
      <c r="AG27" s="147">
        <v>6454.5520512002431</v>
      </c>
      <c r="AH27" s="147">
        <v>72.671953510384867</v>
      </c>
      <c r="AI27" s="148">
        <v>9.597872471800093</v>
      </c>
      <c r="AJ27" s="148">
        <v>20.588390347617899</v>
      </c>
      <c r="AK27" s="148">
        <v>42.485690690966884</v>
      </c>
      <c r="AL27" s="147">
        <v>0.35540608166271248</v>
      </c>
      <c r="AM27" s="148">
        <v>0.26257435096295906</v>
      </c>
      <c r="AN27" s="148">
        <v>5.4726389541085146E-3</v>
      </c>
      <c r="AO27" s="148">
        <v>8.4593559400737424E-4</v>
      </c>
      <c r="AP27" s="148">
        <v>2.9287642619303104E-2</v>
      </c>
      <c r="AQ27" s="148">
        <v>5.7225513532334481E-2</v>
      </c>
      <c r="AR27" s="147">
        <v>22.049388800066502</v>
      </c>
      <c r="AS27" s="147">
        <v>190.12094034050699</v>
      </c>
      <c r="AT27" s="148">
        <v>189.74405776230802</v>
      </c>
      <c r="AU27" s="148">
        <v>0.19650457555812925</v>
      </c>
      <c r="AV27" s="148">
        <v>4.3261834681300827E-2</v>
      </c>
      <c r="AW27" s="148">
        <v>0.13711616795955558</v>
      </c>
      <c r="AX27" s="147">
        <v>0.26542736266160694</v>
      </c>
      <c r="AY27" s="148">
        <v>0.10605278290153344</v>
      </c>
      <c r="AZ27" s="148">
        <v>3.286201606952964E-2</v>
      </c>
      <c r="BA27" s="148">
        <v>0.12651256369054387</v>
      </c>
      <c r="BB27" s="147">
        <v>0.31781221858092268</v>
      </c>
      <c r="BC27" s="148">
        <v>0</v>
      </c>
      <c r="BD27" s="147">
        <v>10.737193795646951</v>
      </c>
      <c r="BE27" s="148">
        <v>3.4640877365374112</v>
      </c>
      <c r="BF27" s="148">
        <v>0.208697317042703</v>
      </c>
      <c r="BG27" s="148">
        <v>6.7801637574115166</v>
      </c>
      <c r="BH27" s="148">
        <v>4.2255771874250683E-2</v>
      </c>
      <c r="BI27" s="148">
        <v>0.24198921278106952</v>
      </c>
      <c r="BJ27" s="147">
        <v>0.63002708136895103</v>
      </c>
      <c r="BK27" s="148">
        <v>3.4083875370925686E-2</v>
      </c>
      <c r="BL27" s="148">
        <v>0.45461314737725911</v>
      </c>
      <c r="BM27" s="148">
        <v>1.9162547126205501E-3</v>
      </c>
      <c r="BN27" s="148">
        <v>0.13941380390814567</v>
      </c>
      <c r="BO27" s="147">
        <v>1.4715336895957982</v>
      </c>
      <c r="BP27" s="147">
        <v>35.291541401944492</v>
      </c>
      <c r="BQ27" s="147">
        <v>88.27282025229502</v>
      </c>
      <c r="BR27" s="148">
        <v>60.310255526238727</v>
      </c>
      <c r="BS27" s="148">
        <v>27.962564726056296</v>
      </c>
      <c r="BT27" s="147">
        <v>1.4385328573260909</v>
      </c>
      <c r="BU27" s="148">
        <v>0.71964077440527796</v>
      </c>
      <c r="BV27" s="148">
        <v>0.71889208292081286</v>
      </c>
      <c r="BW27" s="147">
        <v>2.8928628000470393</v>
      </c>
      <c r="BX27" s="148">
        <v>4.8382418738640534E-2</v>
      </c>
      <c r="BY27" s="148">
        <v>2.45696849818074</v>
      </c>
      <c r="BZ27" s="148">
        <v>0.38751188312765916</v>
      </c>
      <c r="CA27" s="147">
        <v>0</v>
      </c>
      <c r="CB27" s="147">
        <v>0</v>
      </c>
      <c r="CC27" s="158">
        <v>22649.978923054183</v>
      </c>
      <c r="CD27" s="148">
        <v>5535.3122391238767</v>
      </c>
      <c r="CE27" s="148">
        <v>0</v>
      </c>
      <c r="CF27" s="148">
        <v>17114.666683930307</v>
      </c>
      <c r="CG27" s="153">
        <v>5168.3713005465543</v>
      </c>
      <c r="CH27" s="153">
        <v>2.0982936207728926</v>
      </c>
      <c r="CI27" s="153">
        <v>0</v>
      </c>
      <c r="CJ27" s="149"/>
      <c r="CK27" s="151">
        <v>50849.937419274822</v>
      </c>
      <c r="CL27" s="144"/>
    </row>
    <row r="28" spans="1:90" s="157" customFormat="1" ht="26.25" customHeight="1" x14ac:dyDescent="0.25">
      <c r="A28" s="293" t="s">
        <v>147</v>
      </c>
      <c r="B28" s="216" t="s">
        <v>112</v>
      </c>
      <c r="C28" s="146">
        <v>5851.9041982538301</v>
      </c>
      <c r="D28" s="147">
        <v>405.51117357650043</v>
      </c>
      <c r="E28" s="148">
        <v>288.58060173721913</v>
      </c>
      <c r="F28" s="148">
        <v>98.090348087650227</v>
      </c>
      <c r="G28" s="148">
        <v>18.840223751631061</v>
      </c>
      <c r="H28" s="147">
        <v>10.601451544974548</v>
      </c>
      <c r="I28" s="147">
        <v>525.06876706384207</v>
      </c>
      <c r="J28" s="148">
        <v>121.09394988449826</v>
      </c>
      <c r="K28" s="148">
        <v>14.662407480977619</v>
      </c>
      <c r="L28" s="148">
        <v>23.825149977976011</v>
      </c>
      <c r="M28" s="148">
        <v>7.4598025834915402</v>
      </c>
      <c r="N28" s="148">
        <v>8.9320111705254508</v>
      </c>
      <c r="O28" s="148">
        <v>63.443678839379217</v>
      </c>
      <c r="P28" s="148">
        <v>33.534351098711035</v>
      </c>
      <c r="Q28" s="148">
        <v>16.960307420255589</v>
      </c>
      <c r="R28" s="148">
        <v>14.109512987345434</v>
      </c>
      <c r="S28" s="148">
        <v>46.467367541233116</v>
      </c>
      <c r="T28" s="148">
        <v>25.963820592455214</v>
      </c>
      <c r="U28" s="148">
        <v>40.638699286315173</v>
      </c>
      <c r="V28" s="148">
        <v>13.952330702765456</v>
      </c>
      <c r="W28" s="148">
        <v>15.497610774455852</v>
      </c>
      <c r="X28" s="148">
        <v>25.808739663143765</v>
      </c>
      <c r="Y28" s="148">
        <v>18.791197768376847</v>
      </c>
      <c r="Z28" s="148">
        <v>3.686162279830707</v>
      </c>
      <c r="AA28" s="148">
        <v>11.976583234576335</v>
      </c>
      <c r="AB28" s="148">
        <v>18.265083777529604</v>
      </c>
      <c r="AC28" s="147">
        <v>36.28681541690311</v>
      </c>
      <c r="AD28" s="147">
        <v>161.63948897547877</v>
      </c>
      <c r="AE28" s="148">
        <v>4.6549565406708542</v>
      </c>
      <c r="AF28" s="148">
        <v>156.9845324348079</v>
      </c>
      <c r="AG28" s="147">
        <v>643.63747246441187</v>
      </c>
      <c r="AH28" s="147">
        <v>675.10028143270677</v>
      </c>
      <c r="AI28" s="148">
        <v>168.02016482423295</v>
      </c>
      <c r="AJ28" s="148">
        <v>357.4146676604434</v>
      </c>
      <c r="AK28" s="148">
        <v>149.66544894803042</v>
      </c>
      <c r="AL28" s="147">
        <v>1877.6086106500823</v>
      </c>
      <c r="AM28" s="148">
        <v>1672.5635357500234</v>
      </c>
      <c r="AN28" s="148">
        <v>8.3198870483298215</v>
      </c>
      <c r="AO28" s="148">
        <v>0.51874106759933147</v>
      </c>
      <c r="AP28" s="148">
        <v>147.25462925019642</v>
      </c>
      <c r="AQ28" s="148">
        <v>48.951817533933387</v>
      </c>
      <c r="AR28" s="147">
        <v>106.23340062206452</v>
      </c>
      <c r="AS28" s="147">
        <v>117.38149110218978</v>
      </c>
      <c r="AT28" s="148">
        <v>19.26782710972553</v>
      </c>
      <c r="AU28" s="148">
        <v>7.5524217833980387</v>
      </c>
      <c r="AV28" s="148">
        <v>11.108875545883706</v>
      </c>
      <c r="AW28" s="148">
        <v>79.452366663182502</v>
      </c>
      <c r="AX28" s="147">
        <v>5.9816202845402566</v>
      </c>
      <c r="AY28" s="148">
        <v>7.8773203154004878E-2</v>
      </c>
      <c r="AZ28" s="148">
        <v>1.4728447913589571</v>
      </c>
      <c r="BA28" s="148">
        <v>4.4300022900272946</v>
      </c>
      <c r="BB28" s="147">
        <v>95.621482500762085</v>
      </c>
      <c r="BC28" s="148">
        <v>0</v>
      </c>
      <c r="BD28" s="147">
        <v>235.26637902640948</v>
      </c>
      <c r="BE28" s="148">
        <v>121.75813775932178</v>
      </c>
      <c r="BF28" s="148">
        <v>95.302894954312677</v>
      </c>
      <c r="BG28" s="148">
        <v>5.7112802889056065</v>
      </c>
      <c r="BH28" s="148">
        <v>4.3855334211612194</v>
      </c>
      <c r="BI28" s="148">
        <v>8.1085326027081681</v>
      </c>
      <c r="BJ28" s="147">
        <v>308.49102954652892</v>
      </c>
      <c r="BK28" s="148">
        <v>139.63957984088069</v>
      </c>
      <c r="BL28" s="148">
        <v>9.3741738914297112</v>
      </c>
      <c r="BM28" s="148">
        <v>4.8099925912138772</v>
      </c>
      <c r="BN28" s="148">
        <v>154.66728322300466</v>
      </c>
      <c r="BO28" s="147">
        <v>253.45172822592835</v>
      </c>
      <c r="BP28" s="147">
        <v>77.854664110213434</v>
      </c>
      <c r="BQ28" s="147">
        <v>265.50684616958273</v>
      </c>
      <c r="BR28" s="148">
        <v>205.19945657595849</v>
      </c>
      <c r="BS28" s="148">
        <v>60.307389593624251</v>
      </c>
      <c r="BT28" s="147">
        <v>15.100206801724802</v>
      </c>
      <c r="BU28" s="148">
        <v>8.7007480697086503</v>
      </c>
      <c r="BV28" s="148">
        <v>6.3994587320161518</v>
      </c>
      <c r="BW28" s="147">
        <v>35.561288738984956</v>
      </c>
      <c r="BX28" s="148">
        <v>2.4847401184681566</v>
      </c>
      <c r="BY28" s="148">
        <v>9.4522384958420318</v>
      </c>
      <c r="BZ28" s="148">
        <v>23.624310124674771</v>
      </c>
      <c r="CA28" s="147">
        <v>0</v>
      </c>
      <c r="CB28" s="147">
        <v>0</v>
      </c>
      <c r="CC28" s="158">
        <v>3325.1720857044497</v>
      </c>
      <c r="CD28" s="148">
        <v>0</v>
      </c>
      <c r="CE28" s="148">
        <v>3315.6284900864644</v>
      </c>
      <c r="CF28" s="148">
        <v>9.5435956179855435</v>
      </c>
      <c r="CG28" s="153">
        <v>-3980.9233542976181</v>
      </c>
      <c r="CH28" s="153">
        <v>5.3019725783087779E-5</v>
      </c>
      <c r="CI28" s="153">
        <v>8304.3343999999997</v>
      </c>
      <c r="CJ28" s="149"/>
      <c r="CK28" s="151">
        <v>13500.487382680389</v>
      </c>
      <c r="CL28" s="144"/>
    </row>
    <row r="29" spans="1:90" s="157" customFormat="1" ht="26.25" customHeight="1" x14ac:dyDescent="0.25">
      <c r="A29" s="293" t="s">
        <v>148</v>
      </c>
      <c r="B29" s="216" t="s">
        <v>113</v>
      </c>
      <c r="C29" s="146">
        <v>3940.9362919843311</v>
      </c>
      <c r="D29" s="147">
        <v>1408.9632435514773</v>
      </c>
      <c r="E29" s="148">
        <v>1408.9632435514773</v>
      </c>
      <c r="F29" s="148">
        <v>0</v>
      </c>
      <c r="G29" s="148">
        <v>0</v>
      </c>
      <c r="H29" s="147">
        <v>0</v>
      </c>
      <c r="I29" s="147">
        <v>1121.2905039098232</v>
      </c>
      <c r="J29" s="148">
        <v>801.53980589137836</v>
      </c>
      <c r="K29" s="148">
        <v>0</v>
      </c>
      <c r="L29" s="148">
        <v>9.352133520763271</v>
      </c>
      <c r="M29" s="148">
        <v>47.186594774002451</v>
      </c>
      <c r="N29" s="148">
        <v>44.180599599372847</v>
      </c>
      <c r="O29" s="148">
        <v>7.158766888102866E-2</v>
      </c>
      <c r="P29" s="148">
        <v>192.84084186537228</v>
      </c>
      <c r="Q29" s="148">
        <v>7.504158134627759</v>
      </c>
      <c r="R29" s="148">
        <v>9.6484269280764181</v>
      </c>
      <c r="S29" s="148">
        <v>0</v>
      </c>
      <c r="T29" s="148">
        <v>0</v>
      </c>
      <c r="U29" s="148">
        <v>0</v>
      </c>
      <c r="V29" s="148">
        <v>0</v>
      </c>
      <c r="W29" s="148">
        <v>0</v>
      </c>
      <c r="X29" s="148">
        <v>0</v>
      </c>
      <c r="Y29" s="148">
        <v>0</v>
      </c>
      <c r="Z29" s="148">
        <v>0</v>
      </c>
      <c r="AA29" s="148">
        <v>8.9663555273488402</v>
      </c>
      <c r="AB29" s="148">
        <v>0</v>
      </c>
      <c r="AC29" s="147">
        <v>0</v>
      </c>
      <c r="AD29" s="147">
        <v>1237.9222843231173</v>
      </c>
      <c r="AE29" s="148">
        <v>3.2474032874853377E-2</v>
      </c>
      <c r="AF29" s="148">
        <v>1237.8898102902424</v>
      </c>
      <c r="AG29" s="147">
        <v>160.14161528686111</v>
      </c>
      <c r="AH29" s="147">
        <v>1.7509944713325494</v>
      </c>
      <c r="AI29" s="148">
        <v>0.25607683599701736</v>
      </c>
      <c r="AJ29" s="148">
        <v>0.36137462575121593</v>
      </c>
      <c r="AK29" s="148">
        <v>1.133543009584316</v>
      </c>
      <c r="AL29" s="147">
        <v>9.4824415675129024E-3</v>
      </c>
      <c r="AM29" s="148">
        <v>7.0056368435945839E-3</v>
      </c>
      <c r="AN29" s="148">
        <v>1.4601319949183466E-4</v>
      </c>
      <c r="AO29" s="148">
        <v>2.2570055083263433E-5</v>
      </c>
      <c r="AP29" s="148">
        <v>7.8141138859661493E-4</v>
      </c>
      <c r="AQ29" s="148">
        <v>1.5268100807466049E-3</v>
      </c>
      <c r="AR29" s="147">
        <v>1.6681781736181032</v>
      </c>
      <c r="AS29" s="147">
        <v>0.60048475992219674</v>
      </c>
      <c r="AT29" s="148">
        <v>8.5448101962849687E-2</v>
      </c>
      <c r="AU29" s="148">
        <v>5.2428566972222909E-3</v>
      </c>
      <c r="AV29" s="148">
        <v>1.1542509839720543E-3</v>
      </c>
      <c r="AW29" s="148">
        <v>0.50863955027815266</v>
      </c>
      <c r="AX29" s="147">
        <v>0.60355651877904437</v>
      </c>
      <c r="AY29" s="148">
        <v>0.28918856706158069</v>
      </c>
      <c r="AZ29" s="148">
        <v>8.4423281145158666E-2</v>
      </c>
      <c r="BA29" s="148">
        <v>0.229944670572305</v>
      </c>
      <c r="BB29" s="147">
        <v>0.16635915300984774</v>
      </c>
      <c r="BC29" s="148">
        <v>0</v>
      </c>
      <c r="BD29" s="147">
        <v>3.6636562804503687</v>
      </c>
      <c r="BE29" s="148">
        <v>2.799497008875921</v>
      </c>
      <c r="BF29" s="148">
        <v>0.41456978406583012</v>
      </c>
      <c r="BG29" s="148">
        <v>0.18089872392459033</v>
      </c>
      <c r="BH29" s="148">
        <v>0.10349840564786741</v>
      </c>
      <c r="BI29" s="148">
        <v>0.1651923579361595</v>
      </c>
      <c r="BJ29" s="147">
        <v>1.7576952832699537</v>
      </c>
      <c r="BK29" s="148">
        <v>0.10164031630188729</v>
      </c>
      <c r="BL29" s="148">
        <v>1.6522841985660883</v>
      </c>
      <c r="BM29" s="148">
        <v>5.1126793486162164E-5</v>
      </c>
      <c r="BN29" s="148">
        <v>3.7196416084918933E-3</v>
      </c>
      <c r="BO29" s="147">
        <v>3.9261377185608196E-2</v>
      </c>
      <c r="BP29" s="147">
        <v>0.85298420862975888</v>
      </c>
      <c r="BQ29" s="147">
        <v>1.3959600777105132</v>
      </c>
      <c r="BR29" s="148">
        <v>0.64990254022509086</v>
      </c>
      <c r="BS29" s="148">
        <v>0.74605753748542236</v>
      </c>
      <c r="BT29" s="147">
        <v>3.8380895731231254E-2</v>
      </c>
      <c r="BU29" s="148">
        <v>1.920043562837467E-2</v>
      </c>
      <c r="BV29" s="148">
        <v>1.9180460102856588E-2</v>
      </c>
      <c r="BW29" s="147">
        <v>7.1651271845703413E-2</v>
      </c>
      <c r="BX29" s="148">
        <v>1.2908711534640955E-3</v>
      </c>
      <c r="BY29" s="148">
        <v>6.0021357614292926E-2</v>
      </c>
      <c r="BZ29" s="148">
        <v>1.0339043077946388E-2</v>
      </c>
      <c r="CA29" s="147">
        <v>0</v>
      </c>
      <c r="CB29" s="147">
        <v>0</v>
      </c>
      <c r="CC29" s="158">
        <v>0</v>
      </c>
      <c r="CD29" s="148">
        <v>0</v>
      </c>
      <c r="CE29" s="148">
        <v>0</v>
      </c>
      <c r="CF29" s="148">
        <v>0</v>
      </c>
      <c r="CG29" s="153">
        <v>-2763.3394276068084</v>
      </c>
      <c r="CH29" s="153">
        <v>5.0573627049743664E-5</v>
      </c>
      <c r="CI29" s="153">
        <v>0</v>
      </c>
      <c r="CJ29" s="149"/>
      <c r="CK29" s="151">
        <v>1177.5969149511498</v>
      </c>
      <c r="CL29" s="144"/>
    </row>
    <row r="30" spans="1:90" s="157" customFormat="1" ht="26.25" customHeight="1" x14ac:dyDescent="0.25">
      <c r="A30" s="293" t="s">
        <v>149</v>
      </c>
      <c r="B30" s="216" t="s">
        <v>114</v>
      </c>
      <c r="C30" s="146">
        <v>245922.01651109837</v>
      </c>
      <c r="D30" s="147">
        <v>5158.5931161818071</v>
      </c>
      <c r="E30" s="148">
        <v>4914.1119984409788</v>
      </c>
      <c r="F30" s="148">
        <v>163.44197851654161</v>
      </c>
      <c r="G30" s="148">
        <v>81.039139224286458</v>
      </c>
      <c r="H30" s="147">
        <v>909.08225338978548</v>
      </c>
      <c r="I30" s="147">
        <v>127170.5230912296</v>
      </c>
      <c r="J30" s="148">
        <v>20229.800708199436</v>
      </c>
      <c r="K30" s="148">
        <v>4069.7079696152714</v>
      </c>
      <c r="L30" s="148">
        <v>619.14265958430224</v>
      </c>
      <c r="M30" s="148">
        <v>5353.4007466340881</v>
      </c>
      <c r="N30" s="148">
        <v>3543.243051915068</v>
      </c>
      <c r="O30" s="148">
        <v>1745.0488115991554</v>
      </c>
      <c r="P30" s="148">
        <v>46258.29397953485</v>
      </c>
      <c r="Q30" s="148">
        <v>2504.0502583306261</v>
      </c>
      <c r="R30" s="148">
        <v>979.77630660641682</v>
      </c>
      <c r="S30" s="148">
        <v>8893.5866281859344</v>
      </c>
      <c r="T30" s="148">
        <v>22575.703484701844</v>
      </c>
      <c r="U30" s="148">
        <v>2299.5446079607091</v>
      </c>
      <c r="V30" s="148">
        <v>797.21958741134097</v>
      </c>
      <c r="W30" s="148">
        <v>828.11179524483236</v>
      </c>
      <c r="X30" s="148">
        <v>2294.2435238011353</v>
      </c>
      <c r="Y30" s="148">
        <v>1627.8113423897778</v>
      </c>
      <c r="Z30" s="148">
        <v>403.13501330196874</v>
      </c>
      <c r="AA30" s="148">
        <v>921.58892782108296</v>
      </c>
      <c r="AB30" s="148">
        <v>1227.1136883917766</v>
      </c>
      <c r="AC30" s="147">
        <v>19140.734492156829</v>
      </c>
      <c r="AD30" s="147">
        <v>8129.7414959452954</v>
      </c>
      <c r="AE30" s="148">
        <v>1817.3145607660688</v>
      </c>
      <c r="AF30" s="148">
        <v>6312.4269351792263</v>
      </c>
      <c r="AG30" s="147">
        <v>9824.2660289128107</v>
      </c>
      <c r="AH30" s="147">
        <v>20752.452032157242</v>
      </c>
      <c r="AI30" s="148">
        <v>2149.7318304815731</v>
      </c>
      <c r="AJ30" s="148">
        <v>6122.3290126221609</v>
      </c>
      <c r="AK30" s="148">
        <v>12480.391189053509</v>
      </c>
      <c r="AL30" s="147">
        <v>11743.892439236741</v>
      </c>
      <c r="AM30" s="148">
        <v>6757.6761931373603</v>
      </c>
      <c r="AN30" s="148">
        <v>16.200414215611453</v>
      </c>
      <c r="AO30" s="148">
        <v>9.2467855801414167</v>
      </c>
      <c r="AP30" s="148">
        <v>3872.9579618034472</v>
      </c>
      <c r="AQ30" s="148">
        <v>1087.8110845001802</v>
      </c>
      <c r="AR30" s="147">
        <v>7226.5628250543659</v>
      </c>
      <c r="AS30" s="147">
        <v>2674.0323246176013</v>
      </c>
      <c r="AT30" s="148">
        <v>410.54227210212503</v>
      </c>
      <c r="AU30" s="148">
        <v>612.29179481696224</v>
      </c>
      <c r="AV30" s="148">
        <v>821.58306943817934</v>
      </c>
      <c r="AW30" s="148">
        <v>829.61518826033466</v>
      </c>
      <c r="AX30" s="147">
        <v>1568.5734522089751</v>
      </c>
      <c r="AY30" s="148">
        <v>826.00243459706428</v>
      </c>
      <c r="AZ30" s="148">
        <v>351.78537888521186</v>
      </c>
      <c r="BA30" s="148">
        <v>390.78563872669895</v>
      </c>
      <c r="BB30" s="147">
        <v>378.40194686448922</v>
      </c>
      <c r="BC30" s="148">
        <v>0</v>
      </c>
      <c r="BD30" s="147">
        <v>7037.0516258101252</v>
      </c>
      <c r="BE30" s="148">
        <v>5072.7392012306027</v>
      </c>
      <c r="BF30" s="148">
        <v>676.5862917395923</v>
      </c>
      <c r="BG30" s="148">
        <v>781.11064078703487</v>
      </c>
      <c r="BH30" s="148">
        <v>202.4191753139269</v>
      </c>
      <c r="BI30" s="148">
        <v>304.19631673896822</v>
      </c>
      <c r="BJ30" s="147">
        <v>3677.0719019138614</v>
      </c>
      <c r="BK30" s="148">
        <v>139.57240228187104</v>
      </c>
      <c r="BL30" s="148">
        <v>2053.0100220947475</v>
      </c>
      <c r="BM30" s="148">
        <v>361.2227822444537</v>
      </c>
      <c r="BN30" s="148">
        <v>1123.2666952927893</v>
      </c>
      <c r="BO30" s="147">
        <v>6651.5950813612189</v>
      </c>
      <c r="BP30" s="147">
        <v>2706.6712787973875</v>
      </c>
      <c r="BQ30" s="147">
        <v>6184.2546886126438</v>
      </c>
      <c r="BR30" s="148">
        <v>4240.1453061770444</v>
      </c>
      <c r="BS30" s="148">
        <v>1944.1093824355999</v>
      </c>
      <c r="BT30" s="147">
        <v>2736.4554936943132</v>
      </c>
      <c r="BU30" s="148">
        <v>1435.6465789301742</v>
      </c>
      <c r="BV30" s="148">
        <v>1300.8089147641392</v>
      </c>
      <c r="BW30" s="147">
        <v>1849.5829535161829</v>
      </c>
      <c r="BX30" s="148">
        <v>459.18964744612833</v>
      </c>
      <c r="BY30" s="148">
        <v>333.53193353364679</v>
      </c>
      <c r="BZ30" s="148">
        <v>1056.8613725364078</v>
      </c>
      <c r="CA30" s="147">
        <v>402.47798943708301</v>
      </c>
      <c r="CB30" s="147">
        <v>0</v>
      </c>
      <c r="CC30" s="158">
        <v>68041.92929157964</v>
      </c>
      <c r="CD30" s="148">
        <v>11529.878661186049</v>
      </c>
      <c r="CE30" s="148">
        <v>17.409996936000002</v>
      </c>
      <c r="CF30" s="148">
        <v>56494.640633457588</v>
      </c>
      <c r="CG30" s="153">
        <v>-10504.253384696902</v>
      </c>
      <c r="CH30" s="153">
        <v>7.0200000118347816E-4</v>
      </c>
      <c r="CI30" s="153">
        <v>9774</v>
      </c>
      <c r="CJ30" s="149"/>
      <c r="CK30" s="151">
        <v>313233.69311998109</v>
      </c>
      <c r="CL30" s="144"/>
    </row>
    <row r="31" spans="1:90" s="157" customFormat="1" ht="26.25" customHeight="1" x14ac:dyDescent="0.25">
      <c r="A31" s="293" t="s">
        <v>150</v>
      </c>
      <c r="B31" s="216" t="s">
        <v>115</v>
      </c>
      <c r="C31" s="146">
        <v>36014.783442790176</v>
      </c>
      <c r="D31" s="147">
        <v>46.471851352889992</v>
      </c>
      <c r="E31" s="148">
        <v>46.471851352889992</v>
      </c>
      <c r="F31" s="148">
        <v>0</v>
      </c>
      <c r="G31" s="148">
        <v>0</v>
      </c>
      <c r="H31" s="147">
        <v>5.0588240936297764</v>
      </c>
      <c r="I31" s="147">
        <v>31452.623663735805</v>
      </c>
      <c r="J31" s="148">
        <v>2109.509933998721</v>
      </c>
      <c r="K31" s="148">
        <v>25.270881456279781</v>
      </c>
      <c r="L31" s="148">
        <v>21.061966912975919</v>
      </c>
      <c r="M31" s="148">
        <v>672.75319704914398</v>
      </c>
      <c r="N31" s="148">
        <v>629.89582646698159</v>
      </c>
      <c r="O31" s="148">
        <v>4538.336939738876</v>
      </c>
      <c r="P31" s="148">
        <v>21658.635381855667</v>
      </c>
      <c r="Q31" s="148">
        <v>536.35794369152313</v>
      </c>
      <c r="R31" s="148">
        <v>21.729250151341517</v>
      </c>
      <c r="S31" s="148">
        <v>38.125986453245226</v>
      </c>
      <c r="T31" s="148">
        <v>1180.7532000000001</v>
      </c>
      <c r="U31" s="148">
        <v>0</v>
      </c>
      <c r="V31" s="148">
        <v>0</v>
      </c>
      <c r="W31" s="148">
        <v>0</v>
      </c>
      <c r="X31" s="148">
        <v>0</v>
      </c>
      <c r="Y31" s="148">
        <v>7.0353611647473098E-8</v>
      </c>
      <c r="Z31" s="148">
        <v>4.2556972625210398E-7</v>
      </c>
      <c r="AA31" s="148">
        <v>20.19315517980192</v>
      </c>
      <c r="AB31" s="148">
        <v>2.8532666439121275E-7</v>
      </c>
      <c r="AC31" s="147">
        <v>1453.4751879999999</v>
      </c>
      <c r="AD31" s="147">
        <v>621.51498096436194</v>
      </c>
      <c r="AE31" s="148">
        <v>14.302919615731568</v>
      </c>
      <c r="AF31" s="148">
        <v>607.21206134863041</v>
      </c>
      <c r="AG31" s="147">
        <v>360.6553943091169</v>
      </c>
      <c r="AH31" s="147">
        <v>449.53799032769319</v>
      </c>
      <c r="AI31" s="148">
        <v>61.848743323171846</v>
      </c>
      <c r="AJ31" s="148">
        <v>141.99049951562608</v>
      </c>
      <c r="AK31" s="148">
        <v>245.69874748889526</v>
      </c>
      <c r="AL31" s="147">
        <v>54.944484429745728</v>
      </c>
      <c r="AM31" s="148">
        <v>3.3816142909818812</v>
      </c>
      <c r="AN31" s="148">
        <v>2.4410105389077074E-2</v>
      </c>
      <c r="AO31" s="148">
        <v>4.0540467786012113E-2</v>
      </c>
      <c r="AP31" s="148">
        <v>47.814179525970253</v>
      </c>
      <c r="AQ31" s="148">
        <v>3.6837400396185074</v>
      </c>
      <c r="AR31" s="147">
        <v>210.25076936098316</v>
      </c>
      <c r="AS31" s="147">
        <v>30.342864690358159</v>
      </c>
      <c r="AT31" s="148">
        <v>2.8128234409171524</v>
      </c>
      <c r="AU31" s="148">
        <v>9.2436228371578526</v>
      </c>
      <c r="AV31" s="148">
        <v>1.5273605835815796</v>
      </c>
      <c r="AW31" s="148">
        <v>16.759057828701575</v>
      </c>
      <c r="AX31" s="147">
        <v>28.408846373959427</v>
      </c>
      <c r="AY31" s="148">
        <v>14.436042485691758</v>
      </c>
      <c r="AZ31" s="148">
        <v>5.200809060020374</v>
      </c>
      <c r="BA31" s="148">
        <v>8.7719948282472959</v>
      </c>
      <c r="BB31" s="147">
        <v>7.0877928217358788</v>
      </c>
      <c r="BC31" s="148">
        <v>0</v>
      </c>
      <c r="BD31" s="147">
        <v>165.89661275615481</v>
      </c>
      <c r="BE31" s="148">
        <v>108.3001497846362</v>
      </c>
      <c r="BF31" s="148">
        <v>15.106844841557622</v>
      </c>
      <c r="BG31" s="148">
        <v>31.999661992344137</v>
      </c>
      <c r="BH31" s="148">
        <v>4.1735445830384821</v>
      </c>
      <c r="BI31" s="148">
        <v>6.3164115545783801</v>
      </c>
      <c r="BJ31" s="147">
        <v>71.25091633975515</v>
      </c>
      <c r="BK31" s="148">
        <v>3.5974976133944421</v>
      </c>
      <c r="BL31" s="148">
        <v>57.182041396410312</v>
      </c>
      <c r="BM31" s="148">
        <v>4.4858527518560232</v>
      </c>
      <c r="BN31" s="148">
        <v>5.9855245780943669</v>
      </c>
      <c r="BO31" s="147">
        <v>113.50589606393838</v>
      </c>
      <c r="BP31" s="147">
        <v>276.35621887609017</v>
      </c>
      <c r="BQ31" s="147">
        <v>461.29077587731467</v>
      </c>
      <c r="BR31" s="148">
        <v>245.29673874552489</v>
      </c>
      <c r="BS31" s="148">
        <v>215.99403713178981</v>
      </c>
      <c r="BT31" s="147">
        <v>94.459238796838576</v>
      </c>
      <c r="BU31" s="148">
        <v>57.442107488141218</v>
      </c>
      <c r="BV31" s="148">
        <v>37.017131308697351</v>
      </c>
      <c r="BW31" s="147">
        <v>96.211501936320033</v>
      </c>
      <c r="BX31" s="148">
        <v>29.152295047040017</v>
      </c>
      <c r="BY31" s="148">
        <v>10.801942050311387</v>
      </c>
      <c r="BZ31" s="148">
        <v>56.257264838968631</v>
      </c>
      <c r="CA31" s="147">
        <v>15.43963168348599</v>
      </c>
      <c r="CB31" s="147">
        <v>0</v>
      </c>
      <c r="CC31" s="158">
        <v>3250.3121613994176</v>
      </c>
      <c r="CD31" s="160">
        <v>2730.7904991922028</v>
      </c>
      <c r="CE31" s="160">
        <v>0</v>
      </c>
      <c r="CF31" s="160">
        <v>519.52166220721483</v>
      </c>
      <c r="CG31" s="161">
        <v>0</v>
      </c>
      <c r="CH31" s="161">
        <v>145.71789528976115</v>
      </c>
      <c r="CI31" s="161">
        <v>0</v>
      </c>
      <c r="CJ31" s="149"/>
      <c r="CK31" s="151">
        <v>39410.813499479351</v>
      </c>
      <c r="CL31" s="144"/>
    </row>
    <row r="32" spans="1:90" s="157" customFormat="1" ht="26.25" customHeight="1" x14ac:dyDescent="0.25">
      <c r="A32" s="291" t="s">
        <v>151</v>
      </c>
      <c r="B32" s="212" t="s">
        <v>116</v>
      </c>
      <c r="C32" s="154">
        <v>13772.909032686428</v>
      </c>
      <c r="D32" s="154">
        <v>0</v>
      </c>
      <c r="E32" s="154">
        <v>0</v>
      </c>
      <c r="F32" s="154">
        <v>0</v>
      </c>
      <c r="G32" s="154">
        <v>0</v>
      </c>
      <c r="H32" s="154">
        <v>1117.4505231976786</v>
      </c>
      <c r="I32" s="154">
        <v>11374.766933492274</v>
      </c>
      <c r="J32" s="154">
        <v>225.31028944572452</v>
      </c>
      <c r="K32" s="154">
        <v>0</v>
      </c>
      <c r="L32" s="154">
        <v>5.7549418300561204</v>
      </c>
      <c r="M32" s="154">
        <v>546.69254327335545</v>
      </c>
      <c r="N32" s="154">
        <v>511.86580582903576</v>
      </c>
      <c r="O32" s="154">
        <v>760.48400000000004</v>
      </c>
      <c r="P32" s="154">
        <v>543.71439661399882</v>
      </c>
      <c r="Q32" s="154">
        <v>0.22657242534809111</v>
      </c>
      <c r="R32" s="154">
        <v>10.154295528759842</v>
      </c>
      <c r="S32" s="154">
        <v>8663.4611317390518</v>
      </c>
      <c r="T32" s="154">
        <v>97.53528</v>
      </c>
      <c r="U32" s="154">
        <v>0</v>
      </c>
      <c r="V32" s="154">
        <v>0</v>
      </c>
      <c r="W32" s="154">
        <v>0</v>
      </c>
      <c r="X32" s="154">
        <v>0</v>
      </c>
      <c r="Y32" s="154">
        <v>0</v>
      </c>
      <c r="Z32" s="154">
        <v>0</v>
      </c>
      <c r="AA32" s="154">
        <v>9.5676768069436378</v>
      </c>
      <c r="AB32" s="154">
        <v>0</v>
      </c>
      <c r="AC32" s="154">
        <v>0</v>
      </c>
      <c r="AD32" s="154">
        <v>1184.4734901622339</v>
      </c>
      <c r="AE32" s="154">
        <v>0</v>
      </c>
      <c r="AF32" s="154">
        <v>1184.4734901622339</v>
      </c>
      <c r="AG32" s="154">
        <v>96.218085834240398</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303238.07572931342</v>
      </c>
      <c r="CH32" s="154">
        <v>1186.4258527458915</v>
      </c>
      <c r="CI32" s="154">
        <v>0</v>
      </c>
      <c r="CJ32" s="154">
        <v>1609012.7639132985</v>
      </c>
      <c r="CK32" s="154">
        <v>1927210.1745280442</v>
      </c>
      <c r="CL32" s="144"/>
    </row>
    <row r="33" spans="1:90" s="157" customFormat="1" ht="26.25" customHeight="1" x14ac:dyDescent="0.25">
      <c r="A33" s="294" t="s">
        <v>152</v>
      </c>
      <c r="B33" s="217" t="s">
        <v>117</v>
      </c>
      <c r="C33" s="146">
        <v>5392.3298780849791</v>
      </c>
      <c r="D33" s="147">
        <v>0</v>
      </c>
      <c r="E33" s="148">
        <v>0</v>
      </c>
      <c r="F33" s="148">
        <v>0</v>
      </c>
      <c r="G33" s="148">
        <v>0</v>
      </c>
      <c r="H33" s="147">
        <v>581.28478351314129</v>
      </c>
      <c r="I33" s="147">
        <v>4811.0450945718376</v>
      </c>
      <c r="J33" s="148">
        <v>216.23630939999998</v>
      </c>
      <c r="K33" s="148">
        <v>0</v>
      </c>
      <c r="L33" s="148">
        <v>0</v>
      </c>
      <c r="M33" s="148">
        <v>107.36417796035629</v>
      </c>
      <c r="N33" s="148">
        <v>100.52460408513532</v>
      </c>
      <c r="O33" s="148">
        <v>0</v>
      </c>
      <c r="P33" s="148">
        <v>5.8224275746519103</v>
      </c>
      <c r="Q33" s="148">
        <v>0.22657242534809111</v>
      </c>
      <c r="R33" s="148">
        <v>0</v>
      </c>
      <c r="S33" s="148">
        <v>4380.8710031263463</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0</v>
      </c>
      <c r="CI33" s="151">
        <v>0</v>
      </c>
      <c r="CJ33" s="149"/>
      <c r="CK33" s="151">
        <v>5392.3298780849791</v>
      </c>
      <c r="CL33" s="144"/>
    </row>
    <row r="34" spans="1:90" s="157" customFormat="1" ht="26.25" customHeight="1" x14ac:dyDescent="0.25">
      <c r="A34" s="295" t="s">
        <v>153</v>
      </c>
      <c r="B34" s="213" t="s">
        <v>118</v>
      </c>
      <c r="C34" s="146">
        <v>8380.579154601448</v>
      </c>
      <c r="D34" s="147">
        <v>0</v>
      </c>
      <c r="E34" s="148">
        <v>0</v>
      </c>
      <c r="F34" s="148">
        <v>0</v>
      </c>
      <c r="G34" s="148">
        <v>0</v>
      </c>
      <c r="H34" s="147">
        <v>536.16573968453724</v>
      </c>
      <c r="I34" s="147">
        <v>6563.7218389204363</v>
      </c>
      <c r="J34" s="148">
        <v>9.0739800457245448</v>
      </c>
      <c r="K34" s="148">
        <v>0</v>
      </c>
      <c r="L34" s="148">
        <v>5.7549418300561204</v>
      </c>
      <c r="M34" s="148">
        <v>439.32836531299915</v>
      </c>
      <c r="N34" s="148">
        <v>411.34120174390046</v>
      </c>
      <c r="O34" s="148">
        <v>760.48400000000004</v>
      </c>
      <c r="P34" s="148">
        <v>537.89196903934692</v>
      </c>
      <c r="Q34" s="148">
        <v>0</v>
      </c>
      <c r="R34" s="148">
        <v>10.154295528759842</v>
      </c>
      <c r="S34" s="148">
        <v>4282.5901286127055</v>
      </c>
      <c r="T34" s="148">
        <v>97.53528</v>
      </c>
      <c r="U34" s="148">
        <v>0</v>
      </c>
      <c r="V34" s="148">
        <v>0</v>
      </c>
      <c r="W34" s="148">
        <v>0</v>
      </c>
      <c r="X34" s="148">
        <v>0</v>
      </c>
      <c r="Y34" s="148">
        <v>0</v>
      </c>
      <c r="Z34" s="148">
        <v>0</v>
      </c>
      <c r="AA34" s="148">
        <v>9.5676768069436378</v>
      </c>
      <c r="AB34" s="148">
        <v>0</v>
      </c>
      <c r="AC34" s="147">
        <v>0</v>
      </c>
      <c r="AD34" s="147">
        <v>1184.4734901622339</v>
      </c>
      <c r="AE34" s="148">
        <v>0</v>
      </c>
      <c r="AF34" s="148">
        <v>1184.4734901622339</v>
      </c>
      <c r="AG34" s="147">
        <v>96.218085834240398</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1186.4258527458915</v>
      </c>
      <c r="CI34" s="153">
        <v>0</v>
      </c>
      <c r="CJ34" s="149"/>
      <c r="CK34" s="151">
        <v>9567.0050073473394</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1609012.7639132985</v>
      </c>
      <c r="CK35" s="151">
        <v>1609012.7639132985</v>
      </c>
      <c r="CL35" s="144"/>
    </row>
    <row r="36" spans="1:90" s="157" customFormat="1" ht="26.25" customHeight="1" x14ac:dyDescent="0.25">
      <c r="A36" s="296" t="s">
        <v>155</v>
      </c>
      <c r="B36" s="218" t="s">
        <v>120</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303238.07572931342</v>
      </c>
      <c r="CH36" s="170">
        <v>0</v>
      </c>
      <c r="CI36" s="149"/>
      <c r="CJ36" s="149"/>
      <c r="CK36" s="171">
        <v>303238.07572931342</v>
      </c>
      <c r="CL36" s="144"/>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1452870.752032365</v>
      </c>
      <c r="D38" s="177">
        <v>41810.565149907132</v>
      </c>
      <c r="E38" s="177">
        <v>32158.921103008401</v>
      </c>
      <c r="F38" s="177">
        <v>6223.4265811482483</v>
      </c>
      <c r="G38" s="177">
        <v>3428.2174657504684</v>
      </c>
      <c r="H38" s="177">
        <v>6554.6801968426735</v>
      </c>
      <c r="I38" s="177">
        <v>903366.00632544362</v>
      </c>
      <c r="J38" s="177">
        <v>66003.724426480752</v>
      </c>
      <c r="K38" s="177">
        <v>8629.635803985464</v>
      </c>
      <c r="L38" s="177">
        <v>2522.8881065530682</v>
      </c>
      <c r="M38" s="177">
        <v>21261.570404572623</v>
      </c>
      <c r="N38" s="177">
        <v>9024.2119405210069</v>
      </c>
      <c r="O38" s="177">
        <v>80245.19809056232</v>
      </c>
      <c r="P38" s="177">
        <v>477936.06435131852</v>
      </c>
      <c r="Q38" s="177">
        <v>7471.0033154558896</v>
      </c>
      <c r="R38" s="177">
        <v>3124.7259001880216</v>
      </c>
      <c r="S38" s="177">
        <v>68893.546740853053</v>
      </c>
      <c r="T38" s="177">
        <v>132495.64427557596</v>
      </c>
      <c r="U38" s="177">
        <v>5713.4510494033902</v>
      </c>
      <c r="V38" s="177">
        <v>1786.2901002189001</v>
      </c>
      <c r="W38" s="177">
        <v>1899.3755627445769</v>
      </c>
      <c r="X38" s="177">
        <v>4969.0523279760109</v>
      </c>
      <c r="Y38" s="177">
        <v>3387.5832915075948</v>
      </c>
      <c r="Z38" s="177">
        <v>955.82980292981881</v>
      </c>
      <c r="AA38" s="177">
        <v>4057.0055746220642</v>
      </c>
      <c r="AB38" s="177">
        <v>2989.2052599747703</v>
      </c>
      <c r="AC38" s="177">
        <v>22625.58829429582</v>
      </c>
      <c r="AD38" s="177">
        <v>19426.22761759545</v>
      </c>
      <c r="AE38" s="177">
        <v>2807.5685168371901</v>
      </c>
      <c r="AF38" s="177">
        <v>16618.659100758261</v>
      </c>
      <c r="AG38" s="177">
        <v>53410.271739987271</v>
      </c>
      <c r="AH38" s="177">
        <v>64374.749780283302</v>
      </c>
      <c r="AI38" s="177">
        <v>10900.475702378111</v>
      </c>
      <c r="AJ38" s="177">
        <v>25132.339350964081</v>
      </c>
      <c r="AK38" s="177">
        <v>28341.934726941108</v>
      </c>
      <c r="AL38" s="177">
        <v>177119.28494236575</v>
      </c>
      <c r="AM38" s="177">
        <v>64841.290189503074</v>
      </c>
      <c r="AN38" s="177">
        <v>29586.931432133733</v>
      </c>
      <c r="AO38" s="177">
        <v>68503.664142768714</v>
      </c>
      <c r="AP38" s="177">
        <v>11181.761503333586</v>
      </c>
      <c r="AQ38" s="177">
        <v>3005.6376746266014</v>
      </c>
      <c r="AR38" s="177">
        <v>20556.880384916192</v>
      </c>
      <c r="AS38" s="177">
        <v>9702.250981250656</v>
      </c>
      <c r="AT38" s="177">
        <v>1975.7050602423089</v>
      </c>
      <c r="AU38" s="177">
        <v>1764.6726617670888</v>
      </c>
      <c r="AV38" s="177">
        <v>1448.0274615773953</v>
      </c>
      <c r="AW38" s="177">
        <v>4513.8457976638629</v>
      </c>
      <c r="AX38" s="177">
        <v>3689.9412941228661</v>
      </c>
      <c r="AY38" s="177">
        <v>1817.1073012831066</v>
      </c>
      <c r="AZ38" s="177">
        <v>789.61207193132213</v>
      </c>
      <c r="BA38" s="177">
        <v>1083.2219209084374</v>
      </c>
      <c r="BB38" s="177">
        <v>4043.6359170268202</v>
      </c>
      <c r="BC38" s="177">
        <v>0</v>
      </c>
      <c r="BD38" s="177">
        <v>24926.073066701068</v>
      </c>
      <c r="BE38" s="177">
        <v>15962.314032641212</v>
      </c>
      <c r="BF38" s="177">
        <v>4664.7997712711003</v>
      </c>
      <c r="BG38" s="177">
        <v>2724.8107193443075</v>
      </c>
      <c r="BH38" s="177">
        <v>596.0834905386414</v>
      </c>
      <c r="BI38" s="177">
        <v>978.06505290580787</v>
      </c>
      <c r="BJ38" s="177">
        <v>17960.264486391548</v>
      </c>
      <c r="BK38" s="177">
        <v>5021.8000617356274</v>
      </c>
      <c r="BL38" s="177">
        <v>5327.9451124600764</v>
      </c>
      <c r="BM38" s="177">
        <v>759.86073844278837</v>
      </c>
      <c r="BN38" s="177">
        <v>6850.6585737530577</v>
      </c>
      <c r="BO38" s="177">
        <v>25506.111460530297</v>
      </c>
      <c r="BP38" s="177">
        <v>13665.403744120069</v>
      </c>
      <c r="BQ38" s="177">
        <v>25565.845342775046</v>
      </c>
      <c r="BR38" s="177">
        <v>17208.300060330028</v>
      </c>
      <c r="BS38" s="177">
        <v>8357.545282445024</v>
      </c>
      <c r="BT38" s="177">
        <v>7776.3770433996942</v>
      </c>
      <c r="BU38" s="177">
        <v>4013.9186470331988</v>
      </c>
      <c r="BV38" s="177">
        <v>3762.4583963664963</v>
      </c>
      <c r="BW38" s="177">
        <v>9176.7282176893623</v>
      </c>
      <c r="BX38" s="177">
        <v>1956.3503777334611</v>
      </c>
      <c r="BY38" s="177">
        <v>1064.4867461651684</v>
      </c>
      <c r="BZ38" s="177">
        <v>6155.8910937907294</v>
      </c>
      <c r="CA38" s="177">
        <v>1613.8660467205468</v>
      </c>
      <c r="CB38" s="177">
        <v>0</v>
      </c>
      <c r="CC38" s="177">
        <v>459380.08761024586</v>
      </c>
      <c r="CD38" s="177">
        <v>237394.54542542418</v>
      </c>
      <c r="CE38" s="177">
        <v>110952.65073490012</v>
      </c>
      <c r="CF38" s="177">
        <v>111032.89144992163</v>
      </c>
      <c r="CG38" s="177">
        <v>347058.69664237241</v>
      </c>
      <c r="CH38" s="177">
        <v>188.43659730396212</v>
      </c>
      <c r="CI38" s="177">
        <v>1629764.6126900001</v>
      </c>
      <c r="CJ38" s="177">
        <v>1609012.7639132985</v>
      </c>
      <c r="CK38" s="177">
        <v>5498275.3494855873</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AA940F1C-1FEE-4B54-8E6E-6C28F1D5B1A3}">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J32 C11:CF34 D10 E9 F8 G7 H6" xr:uid="{4BE8E467-D122-458B-920F-82AD2FA22A29}">
      <formula1>OR(AND(ISNUMBER(C6),C6&gt;=0),C6=":")</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60E2-F33E-4518-A351-F8D09A624C12}">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7109375" style="43" customWidth="1"/>
    <col min="49" max="78" width="14.85546875" style="43" customWidth="1"/>
    <col min="79" max="79" width="16.28515625" style="43" customWidth="1"/>
    <col min="80" max="84" width="14.85546875" style="43" customWidth="1"/>
    <col min="85" max="87" width="15.42578125" style="43" customWidth="1"/>
    <col min="88" max="89" width="14.85546875" style="43" customWidth="1"/>
    <col min="90" max="90" width="16.140625" style="45" customWidth="1"/>
    <col min="91" max="16384" width="11.42578125" style="2"/>
  </cols>
  <sheetData>
    <row r="1" spans="1:90" s="1" customFormat="1" ht="195" customHeight="1" x14ac:dyDescent="0.25">
      <c r="A1" s="307"/>
      <c r="B1" s="335" t="s">
        <v>283</v>
      </c>
      <c r="C1" s="242" t="s">
        <v>263</v>
      </c>
      <c r="D1" s="243" t="s">
        <v>3</v>
      </c>
      <c r="E1" s="244" t="s">
        <v>4</v>
      </c>
      <c r="F1" s="244" t="s">
        <v>5</v>
      </c>
      <c r="G1" s="244" t="s">
        <v>6</v>
      </c>
      <c r="H1" s="243" t="s">
        <v>7</v>
      </c>
      <c r="I1" s="243" t="s">
        <v>8</v>
      </c>
      <c r="J1" s="244" t="s">
        <v>9</v>
      </c>
      <c r="K1" s="244" t="s">
        <v>10</v>
      </c>
      <c r="L1" s="244" t="s">
        <v>11</v>
      </c>
      <c r="M1" s="244" t="s">
        <v>12</v>
      </c>
      <c r="N1" s="244" t="s">
        <v>13</v>
      </c>
      <c r="O1" s="244" t="s">
        <v>14</v>
      </c>
      <c r="P1" s="244" t="s">
        <v>15</v>
      </c>
      <c r="Q1" s="244" t="s">
        <v>16</v>
      </c>
      <c r="R1" s="244" t="s">
        <v>17</v>
      </c>
      <c r="S1" s="244" t="s">
        <v>18</v>
      </c>
      <c r="T1" s="244" t="s">
        <v>19</v>
      </c>
      <c r="U1" s="244" t="s">
        <v>20</v>
      </c>
      <c r="V1" s="244" t="s">
        <v>21</v>
      </c>
      <c r="W1" s="244" t="s">
        <v>22</v>
      </c>
      <c r="X1" s="244" t="s">
        <v>23</v>
      </c>
      <c r="Y1" s="244" t="s">
        <v>24</v>
      </c>
      <c r="Z1" s="244" t="s">
        <v>25</v>
      </c>
      <c r="AA1" s="244" t="s">
        <v>26</v>
      </c>
      <c r="AB1" s="244" t="s">
        <v>27</v>
      </c>
      <c r="AC1" s="243" t="s">
        <v>28</v>
      </c>
      <c r="AD1" s="243" t="s">
        <v>29</v>
      </c>
      <c r="AE1" s="244" t="s">
        <v>30</v>
      </c>
      <c r="AF1" s="244" t="s">
        <v>31</v>
      </c>
      <c r="AG1" s="243" t="s">
        <v>32</v>
      </c>
      <c r="AH1" s="243" t="s">
        <v>33</v>
      </c>
      <c r="AI1" s="244" t="s">
        <v>34</v>
      </c>
      <c r="AJ1" s="244" t="s">
        <v>35</v>
      </c>
      <c r="AK1" s="244" t="s">
        <v>36</v>
      </c>
      <c r="AL1" s="243" t="s">
        <v>37</v>
      </c>
      <c r="AM1" s="244" t="s">
        <v>38</v>
      </c>
      <c r="AN1" s="244" t="s">
        <v>39</v>
      </c>
      <c r="AO1" s="244" t="s">
        <v>40</v>
      </c>
      <c r="AP1" s="244" t="s">
        <v>41</v>
      </c>
      <c r="AQ1" s="244" t="s">
        <v>42</v>
      </c>
      <c r="AR1" s="243" t="s">
        <v>43</v>
      </c>
      <c r="AS1" s="243" t="s">
        <v>44</v>
      </c>
      <c r="AT1" s="244" t="s">
        <v>45</v>
      </c>
      <c r="AU1" s="244" t="s">
        <v>46</v>
      </c>
      <c r="AV1" s="244" t="s">
        <v>47</v>
      </c>
      <c r="AW1" s="244" t="s">
        <v>48</v>
      </c>
      <c r="AX1" s="243" t="s">
        <v>49</v>
      </c>
      <c r="AY1" s="244" t="s">
        <v>50</v>
      </c>
      <c r="AZ1" s="244" t="s">
        <v>51</v>
      </c>
      <c r="BA1" s="244" t="s">
        <v>52</v>
      </c>
      <c r="BB1" s="243" t="s">
        <v>53</v>
      </c>
      <c r="BC1" s="244"/>
      <c r="BD1" s="243" t="s">
        <v>54</v>
      </c>
      <c r="BE1" s="244" t="s">
        <v>55</v>
      </c>
      <c r="BF1" s="244" t="s">
        <v>56</v>
      </c>
      <c r="BG1" s="244" t="s">
        <v>57</v>
      </c>
      <c r="BH1" s="244" t="s">
        <v>58</v>
      </c>
      <c r="BI1" s="244" t="s">
        <v>59</v>
      </c>
      <c r="BJ1" s="243" t="s">
        <v>60</v>
      </c>
      <c r="BK1" s="244" t="s">
        <v>61</v>
      </c>
      <c r="BL1" s="244" t="s">
        <v>62</v>
      </c>
      <c r="BM1" s="244" t="s">
        <v>63</v>
      </c>
      <c r="BN1" s="244" t="s">
        <v>64</v>
      </c>
      <c r="BO1" s="243" t="s">
        <v>65</v>
      </c>
      <c r="BP1" s="243" t="s">
        <v>66</v>
      </c>
      <c r="BQ1" s="243" t="s">
        <v>67</v>
      </c>
      <c r="BR1" s="244" t="s">
        <v>68</v>
      </c>
      <c r="BS1" s="244" t="s">
        <v>69</v>
      </c>
      <c r="BT1" s="243" t="s">
        <v>70</v>
      </c>
      <c r="BU1" s="244" t="s">
        <v>71</v>
      </c>
      <c r="BV1" s="244" t="s">
        <v>72</v>
      </c>
      <c r="BW1" s="243" t="s">
        <v>73</v>
      </c>
      <c r="BX1" s="244" t="s">
        <v>74</v>
      </c>
      <c r="BY1" s="244" t="s">
        <v>75</v>
      </c>
      <c r="BZ1" s="244" t="s">
        <v>76</v>
      </c>
      <c r="CA1" s="243" t="s">
        <v>77</v>
      </c>
      <c r="CB1" s="243" t="s">
        <v>78</v>
      </c>
      <c r="CC1" s="117" t="s">
        <v>79</v>
      </c>
      <c r="CD1" s="116" t="s">
        <v>80</v>
      </c>
      <c r="CE1" s="116" t="s">
        <v>81</v>
      </c>
      <c r="CF1" s="116" t="s">
        <v>82</v>
      </c>
      <c r="CG1" s="245" t="s">
        <v>83</v>
      </c>
      <c r="CH1" s="114" t="s">
        <v>84</v>
      </c>
      <c r="CI1" s="245" t="s">
        <v>323</v>
      </c>
      <c r="CJ1" s="114" t="s">
        <v>85</v>
      </c>
      <c r="CK1" s="115" t="s">
        <v>86</v>
      </c>
      <c r="CL1" s="3"/>
    </row>
    <row r="2" spans="1:90" s="1" customFormat="1" ht="26.25" customHeight="1" x14ac:dyDescent="0.25">
      <c r="A2" s="290"/>
      <c r="B2" s="241"/>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2" t="s">
        <v>235</v>
      </c>
      <c r="CD2" s="343" t="s">
        <v>236</v>
      </c>
      <c r="CE2" s="343" t="s">
        <v>237</v>
      </c>
      <c r="CF2" s="343" t="s">
        <v>238</v>
      </c>
      <c r="CG2" s="344" t="s">
        <v>239</v>
      </c>
      <c r="CH2" s="345" t="s">
        <v>0</v>
      </c>
      <c r="CI2" s="344" t="s">
        <v>240</v>
      </c>
      <c r="CJ2" s="345" t="s">
        <v>241</v>
      </c>
      <c r="CK2" s="346" t="s">
        <v>242</v>
      </c>
      <c r="CL2" s="3"/>
    </row>
    <row r="3" spans="1:90" s="9" customFormat="1" ht="26.25" customHeight="1" x14ac:dyDescent="0.25">
      <c r="A3" s="291" t="s">
        <v>122</v>
      </c>
      <c r="B3" s="232" t="s">
        <v>87</v>
      </c>
      <c r="C3" s="336">
        <v>0</v>
      </c>
      <c r="D3" s="336">
        <v>0</v>
      </c>
      <c r="E3" s="336">
        <v>0</v>
      </c>
      <c r="F3" s="336">
        <v>0</v>
      </c>
      <c r="G3" s="336">
        <v>0</v>
      </c>
      <c r="H3" s="336">
        <v>0</v>
      </c>
      <c r="I3" s="336">
        <v>0</v>
      </c>
      <c r="J3" s="336">
        <v>0</v>
      </c>
      <c r="K3" s="336">
        <v>0</v>
      </c>
      <c r="L3" s="336">
        <v>0</v>
      </c>
      <c r="M3" s="336">
        <v>0</v>
      </c>
      <c r="N3" s="336">
        <v>0</v>
      </c>
      <c r="O3" s="336">
        <v>0</v>
      </c>
      <c r="P3" s="336">
        <v>0</v>
      </c>
      <c r="Q3" s="336">
        <v>0</v>
      </c>
      <c r="R3" s="336">
        <v>0</v>
      </c>
      <c r="S3" s="336">
        <v>0</v>
      </c>
      <c r="T3" s="336">
        <v>0</v>
      </c>
      <c r="U3" s="336">
        <v>0</v>
      </c>
      <c r="V3" s="336">
        <v>0</v>
      </c>
      <c r="W3" s="336">
        <v>0</v>
      </c>
      <c r="X3" s="336">
        <v>0</v>
      </c>
      <c r="Y3" s="336">
        <v>0</v>
      </c>
      <c r="Z3" s="336">
        <v>0</v>
      </c>
      <c r="AA3" s="336">
        <v>0</v>
      </c>
      <c r="AB3" s="336">
        <v>0</v>
      </c>
      <c r="AC3" s="336">
        <v>0</v>
      </c>
      <c r="AD3" s="336">
        <v>0</v>
      </c>
      <c r="AE3" s="336">
        <v>0</v>
      </c>
      <c r="AF3" s="336">
        <v>0</v>
      </c>
      <c r="AG3" s="336">
        <v>0</v>
      </c>
      <c r="AH3" s="336">
        <v>0</v>
      </c>
      <c r="AI3" s="336">
        <v>0</v>
      </c>
      <c r="AJ3" s="336">
        <v>0</v>
      </c>
      <c r="AK3" s="336">
        <v>0</v>
      </c>
      <c r="AL3" s="336">
        <v>0</v>
      </c>
      <c r="AM3" s="336">
        <v>0</v>
      </c>
      <c r="AN3" s="336">
        <v>0</v>
      </c>
      <c r="AO3" s="336">
        <v>0</v>
      </c>
      <c r="AP3" s="336">
        <v>0</v>
      </c>
      <c r="AQ3" s="336">
        <v>0</v>
      </c>
      <c r="AR3" s="336">
        <v>0</v>
      </c>
      <c r="AS3" s="336">
        <v>0</v>
      </c>
      <c r="AT3" s="336">
        <v>0</v>
      </c>
      <c r="AU3" s="336">
        <v>0</v>
      </c>
      <c r="AV3" s="336">
        <v>0</v>
      </c>
      <c r="AW3" s="336">
        <v>0</v>
      </c>
      <c r="AX3" s="336">
        <v>0</v>
      </c>
      <c r="AY3" s="336">
        <v>0</v>
      </c>
      <c r="AZ3" s="336">
        <v>0</v>
      </c>
      <c r="BA3" s="336">
        <v>0</v>
      </c>
      <c r="BB3" s="336">
        <v>0</v>
      </c>
      <c r="BC3" s="336">
        <v>0</v>
      </c>
      <c r="BD3" s="336">
        <v>0</v>
      </c>
      <c r="BE3" s="336">
        <v>0</v>
      </c>
      <c r="BF3" s="336">
        <v>0</v>
      </c>
      <c r="BG3" s="336">
        <v>0</v>
      </c>
      <c r="BH3" s="336">
        <v>0</v>
      </c>
      <c r="BI3" s="336">
        <v>0</v>
      </c>
      <c r="BJ3" s="336">
        <v>0</v>
      </c>
      <c r="BK3" s="336">
        <v>0</v>
      </c>
      <c r="BL3" s="336">
        <v>0</v>
      </c>
      <c r="BM3" s="336">
        <v>0</v>
      </c>
      <c r="BN3" s="336">
        <v>0</v>
      </c>
      <c r="BO3" s="336">
        <v>0</v>
      </c>
      <c r="BP3" s="336">
        <v>0</v>
      </c>
      <c r="BQ3" s="336">
        <v>0</v>
      </c>
      <c r="BR3" s="336">
        <v>0</v>
      </c>
      <c r="BS3" s="336">
        <v>0</v>
      </c>
      <c r="BT3" s="336">
        <v>0</v>
      </c>
      <c r="BU3" s="336">
        <v>0</v>
      </c>
      <c r="BV3" s="336">
        <v>0</v>
      </c>
      <c r="BW3" s="336">
        <v>0</v>
      </c>
      <c r="BX3" s="336">
        <v>0</v>
      </c>
      <c r="BY3" s="336">
        <v>0</v>
      </c>
      <c r="BZ3" s="336">
        <v>0</v>
      </c>
      <c r="CA3" s="336">
        <v>0</v>
      </c>
      <c r="CB3" s="336">
        <v>0</v>
      </c>
      <c r="CC3" s="337"/>
      <c r="CD3" s="337"/>
      <c r="CE3" s="337"/>
      <c r="CF3" s="337"/>
      <c r="CG3" s="337"/>
      <c r="CH3" s="336">
        <v>0</v>
      </c>
      <c r="CI3" s="337"/>
      <c r="CJ3" s="337"/>
      <c r="CK3" s="338">
        <v>0</v>
      </c>
      <c r="CL3" s="8"/>
    </row>
    <row r="4" spans="1:90" s="15" customFormat="1" ht="26.25" customHeight="1" x14ac:dyDescent="0.25">
      <c r="A4" s="292" t="s">
        <v>123</v>
      </c>
      <c r="B4" s="233" t="s">
        <v>88</v>
      </c>
      <c r="C4" s="118">
        <v>0</v>
      </c>
      <c r="D4" s="119">
        <v>0</v>
      </c>
      <c r="E4" s="120">
        <v>0</v>
      </c>
      <c r="F4" s="120">
        <v>0</v>
      </c>
      <c r="G4" s="120">
        <v>0</v>
      </c>
      <c r="H4" s="119">
        <v>0</v>
      </c>
      <c r="I4" s="119">
        <v>0</v>
      </c>
      <c r="J4" s="120">
        <v>0</v>
      </c>
      <c r="K4" s="120">
        <v>0</v>
      </c>
      <c r="L4" s="120">
        <v>0</v>
      </c>
      <c r="M4" s="120">
        <v>0</v>
      </c>
      <c r="N4" s="120">
        <v>0</v>
      </c>
      <c r="O4" s="120">
        <v>0</v>
      </c>
      <c r="P4" s="120">
        <v>0</v>
      </c>
      <c r="Q4" s="120">
        <v>0</v>
      </c>
      <c r="R4" s="120">
        <v>0</v>
      </c>
      <c r="S4" s="120">
        <v>0</v>
      </c>
      <c r="T4" s="120">
        <v>0</v>
      </c>
      <c r="U4" s="120">
        <v>0</v>
      </c>
      <c r="V4" s="120">
        <v>0</v>
      </c>
      <c r="W4" s="120">
        <v>0</v>
      </c>
      <c r="X4" s="120">
        <v>0</v>
      </c>
      <c r="Y4" s="120">
        <v>0</v>
      </c>
      <c r="Z4" s="120">
        <v>0</v>
      </c>
      <c r="AA4" s="120">
        <v>0</v>
      </c>
      <c r="AB4" s="120">
        <v>0</v>
      </c>
      <c r="AC4" s="119">
        <v>0</v>
      </c>
      <c r="AD4" s="119">
        <v>0</v>
      </c>
      <c r="AE4" s="120">
        <v>0</v>
      </c>
      <c r="AF4" s="120">
        <v>0</v>
      </c>
      <c r="AG4" s="119">
        <v>0</v>
      </c>
      <c r="AH4" s="119">
        <v>0</v>
      </c>
      <c r="AI4" s="120">
        <v>0</v>
      </c>
      <c r="AJ4" s="120">
        <v>0</v>
      </c>
      <c r="AK4" s="120">
        <v>0</v>
      </c>
      <c r="AL4" s="119">
        <v>0</v>
      </c>
      <c r="AM4" s="120">
        <v>0</v>
      </c>
      <c r="AN4" s="120">
        <v>0</v>
      </c>
      <c r="AO4" s="120">
        <v>0</v>
      </c>
      <c r="AP4" s="120">
        <v>0</v>
      </c>
      <c r="AQ4" s="120">
        <v>0</v>
      </c>
      <c r="AR4" s="119">
        <v>0</v>
      </c>
      <c r="AS4" s="119">
        <v>0</v>
      </c>
      <c r="AT4" s="120">
        <v>0</v>
      </c>
      <c r="AU4" s="120">
        <v>0</v>
      </c>
      <c r="AV4" s="120">
        <v>0</v>
      </c>
      <c r="AW4" s="120">
        <v>0</v>
      </c>
      <c r="AX4" s="119">
        <v>0</v>
      </c>
      <c r="AY4" s="120">
        <v>0</v>
      </c>
      <c r="AZ4" s="120">
        <v>0</v>
      </c>
      <c r="BA4" s="120">
        <v>0</v>
      </c>
      <c r="BB4" s="119">
        <v>0</v>
      </c>
      <c r="BC4" s="120">
        <v>0</v>
      </c>
      <c r="BD4" s="119">
        <v>0</v>
      </c>
      <c r="BE4" s="120">
        <v>0</v>
      </c>
      <c r="BF4" s="120">
        <v>0</v>
      </c>
      <c r="BG4" s="120">
        <v>0</v>
      </c>
      <c r="BH4" s="120">
        <v>0</v>
      </c>
      <c r="BI4" s="120">
        <v>0</v>
      </c>
      <c r="BJ4" s="119">
        <v>0</v>
      </c>
      <c r="BK4" s="120">
        <v>0</v>
      </c>
      <c r="BL4" s="120">
        <v>0</v>
      </c>
      <c r="BM4" s="120">
        <v>0</v>
      </c>
      <c r="BN4" s="120">
        <v>0</v>
      </c>
      <c r="BO4" s="119">
        <v>0</v>
      </c>
      <c r="BP4" s="119">
        <v>0</v>
      </c>
      <c r="BQ4" s="119">
        <v>0</v>
      </c>
      <c r="BR4" s="120">
        <v>0</v>
      </c>
      <c r="BS4" s="120">
        <v>0</v>
      </c>
      <c r="BT4" s="119">
        <v>0</v>
      </c>
      <c r="BU4" s="120">
        <v>0</v>
      </c>
      <c r="BV4" s="120">
        <v>0</v>
      </c>
      <c r="BW4" s="119">
        <v>0</v>
      </c>
      <c r="BX4" s="120">
        <v>0</v>
      </c>
      <c r="BY4" s="120">
        <v>0</v>
      </c>
      <c r="BZ4" s="120">
        <v>0</v>
      </c>
      <c r="CA4" s="119">
        <v>0</v>
      </c>
      <c r="CB4" s="119">
        <v>0</v>
      </c>
      <c r="CC4" s="47"/>
      <c r="CD4" s="48"/>
      <c r="CE4" s="48"/>
      <c r="CF4" s="48"/>
      <c r="CG4" s="47"/>
      <c r="CH4" s="119">
        <v>0</v>
      </c>
      <c r="CI4" s="47"/>
      <c r="CJ4" s="47"/>
      <c r="CK4" s="121">
        <v>0</v>
      </c>
      <c r="CL4" s="8"/>
    </row>
    <row r="5" spans="1:90" s="15" customFormat="1" ht="26.25" customHeight="1" x14ac:dyDescent="0.25">
      <c r="A5" s="293" t="s">
        <v>124</v>
      </c>
      <c r="B5" s="234" t="s">
        <v>89</v>
      </c>
      <c r="C5" s="50"/>
      <c r="D5" s="66"/>
      <c r="E5" s="67"/>
      <c r="F5" s="67"/>
      <c r="G5" s="67"/>
      <c r="H5" s="66"/>
      <c r="I5" s="66"/>
      <c r="J5" s="67"/>
      <c r="K5" s="67"/>
      <c r="L5" s="67"/>
      <c r="M5" s="67"/>
      <c r="N5" s="67"/>
      <c r="O5" s="67"/>
      <c r="P5" s="67"/>
      <c r="Q5" s="67"/>
      <c r="R5" s="67"/>
      <c r="S5" s="67"/>
      <c r="T5" s="67"/>
      <c r="U5" s="67"/>
      <c r="V5" s="67"/>
      <c r="W5" s="67"/>
      <c r="X5" s="67"/>
      <c r="Y5" s="67"/>
      <c r="Z5" s="67"/>
      <c r="AA5" s="67"/>
      <c r="AB5" s="67"/>
      <c r="AC5" s="66"/>
      <c r="AD5" s="66"/>
      <c r="AE5" s="67"/>
      <c r="AF5" s="67"/>
      <c r="AG5" s="66"/>
      <c r="AH5" s="66"/>
      <c r="AI5" s="67"/>
      <c r="AJ5" s="67"/>
      <c r="AK5" s="67"/>
      <c r="AL5" s="66"/>
      <c r="AM5" s="67"/>
      <c r="AN5" s="67"/>
      <c r="AO5" s="67"/>
      <c r="AP5" s="67"/>
      <c r="AQ5" s="67"/>
      <c r="AR5" s="66"/>
      <c r="AS5" s="66"/>
      <c r="AT5" s="67"/>
      <c r="AU5" s="67"/>
      <c r="AV5" s="67"/>
      <c r="AW5" s="67"/>
      <c r="AX5" s="66"/>
      <c r="AY5" s="67"/>
      <c r="AZ5" s="67"/>
      <c r="BA5" s="67"/>
      <c r="BB5" s="66"/>
      <c r="BC5" s="67"/>
      <c r="BD5" s="66"/>
      <c r="BE5" s="67"/>
      <c r="BF5" s="67"/>
      <c r="BG5" s="67"/>
      <c r="BH5" s="67"/>
      <c r="BI5" s="67"/>
      <c r="BJ5" s="66"/>
      <c r="BK5" s="67"/>
      <c r="BL5" s="67"/>
      <c r="BM5" s="67"/>
      <c r="BN5" s="67"/>
      <c r="BO5" s="66"/>
      <c r="BP5" s="66"/>
      <c r="BQ5" s="66"/>
      <c r="BR5" s="67"/>
      <c r="BS5" s="67"/>
      <c r="BT5" s="66"/>
      <c r="BU5" s="67"/>
      <c r="BV5" s="67"/>
      <c r="BW5" s="66"/>
      <c r="BX5" s="67"/>
      <c r="BY5" s="67"/>
      <c r="BZ5" s="67"/>
      <c r="CA5" s="66"/>
      <c r="CB5" s="66"/>
      <c r="CC5" s="47"/>
      <c r="CD5" s="48"/>
      <c r="CE5" s="48"/>
      <c r="CF5" s="48"/>
      <c r="CG5" s="47"/>
      <c r="CH5" s="47"/>
      <c r="CI5" s="47"/>
      <c r="CJ5" s="47"/>
      <c r="CK5" s="68"/>
      <c r="CL5" s="8"/>
    </row>
    <row r="6" spans="1:90" s="15" customFormat="1" ht="26.25" customHeight="1" x14ac:dyDescent="0.25">
      <c r="A6" s="293" t="s">
        <v>125</v>
      </c>
      <c r="B6" s="234" t="s">
        <v>90</v>
      </c>
      <c r="C6" s="61"/>
      <c r="D6" s="51"/>
      <c r="E6" s="52"/>
      <c r="F6" s="52"/>
      <c r="G6" s="52"/>
      <c r="H6" s="51"/>
      <c r="I6" s="51"/>
      <c r="J6" s="52"/>
      <c r="K6" s="52"/>
      <c r="L6" s="52"/>
      <c r="M6" s="52"/>
      <c r="N6" s="52"/>
      <c r="O6" s="52"/>
      <c r="P6" s="52"/>
      <c r="Q6" s="52"/>
      <c r="R6" s="52"/>
      <c r="S6" s="52"/>
      <c r="T6" s="52"/>
      <c r="U6" s="52"/>
      <c r="V6" s="52"/>
      <c r="W6" s="52"/>
      <c r="X6" s="52"/>
      <c r="Y6" s="52"/>
      <c r="Z6" s="52"/>
      <c r="AA6" s="52"/>
      <c r="AB6" s="52"/>
      <c r="AC6" s="51"/>
      <c r="AD6" s="51"/>
      <c r="AE6" s="52"/>
      <c r="AF6" s="52"/>
      <c r="AG6" s="51"/>
      <c r="AH6" s="51"/>
      <c r="AI6" s="52"/>
      <c r="AJ6" s="52"/>
      <c r="AK6" s="52"/>
      <c r="AL6" s="51"/>
      <c r="AM6" s="52"/>
      <c r="AN6" s="52"/>
      <c r="AO6" s="52"/>
      <c r="AP6" s="52"/>
      <c r="AQ6" s="52"/>
      <c r="AR6" s="51"/>
      <c r="AS6" s="51"/>
      <c r="AT6" s="52"/>
      <c r="AU6" s="52"/>
      <c r="AV6" s="52"/>
      <c r="AW6" s="52"/>
      <c r="AX6" s="51"/>
      <c r="AY6" s="52"/>
      <c r="AZ6" s="52"/>
      <c r="BA6" s="52"/>
      <c r="BB6" s="51"/>
      <c r="BC6" s="52"/>
      <c r="BD6" s="51"/>
      <c r="BE6" s="52"/>
      <c r="BF6" s="52"/>
      <c r="BG6" s="52"/>
      <c r="BH6" s="52"/>
      <c r="BI6" s="52"/>
      <c r="BJ6" s="51"/>
      <c r="BK6" s="52"/>
      <c r="BL6" s="52"/>
      <c r="BM6" s="52"/>
      <c r="BN6" s="52"/>
      <c r="BO6" s="51"/>
      <c r="BP6" s="51"/>
      <c r="BQ6" s="51"/>
      <c r="BR6" s="52"/>
      <c r="BS6" s="52"/>
      <c r="BT6" s="51"/>
      <c r="BU6" s="52"/>
      <c r="BV6" s="52"/>
      <c r="BW6" s="51"/>
      <c r="BX6" s="52"/>
      <c r="BY6" s="52"/>
      <c r="BZ6" s="52"/>
      <c r="CA6" s="51"/>
      <c r="CB6" s="51"/>
      <c r="CC6" s="47"/>
      <c r="CD6" s="48"/>
      <c r="CE6" s="48"/>
      <c r="CF6" s="48"/>
      <c r="CG6" s="47"/>
      <c r="CH6" s="47"/>
      <c r="CI6" s="47"/>
      <c r="CJ6" s="47"/>
      <c r="CK6" s="69"/>
      <c r="CL6" s="8"/>
    </row>
    <row r="7" spans="1:90" s="15" customFormat="1" ht="26.25" customHeight="1" x14ac:dyDescent="0.25">
      <c r="A7" s="293" t="s">
        <v>126</v>
      </c>
      <c r="B7" s="234" t="s">
        <v>91</v>
      </c>
      <c r="C7" s="61"/>
      <c r="D7" s="51"/>
      <c r="E7" s="52"/>
      <c r="F7" s="52"/>
      <c r="G7" s="52"/>
      <c r="H7" s="51"/>
      <c r="I7" s="51"/>
      <c r="J7" s="52"/>
      <c r="K7" s="52"/>
      <c r="L7" s="52"/>
      <c r="M7" s="52"/>
      <c r="N7" s="52"/>
      <c r="O7" s="52"/>
      <c r="P7" s="52"/>
      <c r="Q7" s="52"/>
      <c r="R7" s="52"/>
      <c r="S7" s="52"/>
      <c r="T7" s="52"/>
      <c r="U7" s="52"/>
      <c r="V7" s="52"/>
      <c r="W7" s="52"/>
      <c r="X7" s="52"/>
      <c r="Y7" s="52"/>
      <c r="Z7" s="52"/>
      <c r="AA7" s="52"/>
      <c r="AB7" s="52"/>
      <c r="AC7" s="51"/>
      <c r="AD7" s="51"/>
      <c r="AE7" s="52"/>
      <c r="AF7" s="52"/>
      <c r="AG7" s="51"/>
      <c r="AH7" s="51"/>
      <c r="AI7" s="52"/>
      <c r="AJ7" s="52"/>
      <c r="AK7" s="52"/>
      <c r="AL7" s="51"/>
      <c r="AM7" s="52"/>
      <c r="AN7" s="52"/>
      <c r="AO7" s="52"/>
      <c r="AP7" s="52"/>
      <c r="AQ7" s="52"/>
      <c r="AR7" s="51"/>
      <c r="AS7" s="51"/>
      <c r="AT7" s="52"/>
      <c r="AU7" s="52"/>
      <c r="AV7" s="52"/>
      <c r="AW7" s="52"/>
      <c r="AX7" s="51"/>
      <c r="AY7" s="52"/>
      <c r="AZ7" s="52"/>
      <c r="BA7" s="52"/>
      <c r="BB7" s="51"/>
      <c r="BC7" s="52"/>
      <c r="BD7" s="51"/>
      <c r="BE7" s="52"/>
      <c r="BF7" s="52"/>
      <c r="BG7" s="52"/>
      <c r="BH7" s="52"/>
      <c r="BI7" s="52"/>
      <c r="BJ7" s="51"/>
      <c r="BK7" s="52"/>
      <c r="BL7" s="52"/>
      <c r="BM7" s="52"/>
      <c r="BN7" s="52"/>
      <c r="BO7" s="51"/>
      <c r="BP7" s="51"/>
      <c r="BQ7" s="51"/>
      <c r="BR7" s="52"/>
      <c r="BS7" s="52"/>
      <c r="BT7" s="51"/>
      <c r="BU7" s="52"/>
      <c r="BV7" s="52"/>
      <c r="BW7" s="51"/>
      <c r="BX7" s="52"/>
      <c r="BY7" s="52"/>
      <c r="BZ7" s="52"/>
      <c r="CA7" s="51"/>
      <c r="CB7" s="51"/>
      <c r="CC7" s="47"/>
      <c r="CD7" s="48"/>
      <c r="CE7" s="48"/>
      <c r="CF7" s="48"/>
      <c r="CG7" s="47"/>
      <c r="CH7" s="47"/>
      <c r="CI7" s="47"/>
      <c r="CJ7" s="47"/>
      <c r="CK7" s="69"/>
      <c r="CL7" s="8"/>
    </row>
    <row r="8" spans="1:90" s="15" customFormat="1" ht="26.25" customHeight="1" x14ac:dyDescent="0.25">
      <c r="A8" s="293" t="s">
        <v>127</v>
      </c>
      <c r="B8" s="234" t="s">
        <v>92</v>
      </c>
      <c r="C8" s="61"/>
      <c r="D8" s="51"/>
      <c r="E8" s="52"/>
      <c r="F8" s="52"/>
      <c r="G8" s="52"/>
      <c r="H8" s="51"/>
      <c r="I8" s="51"/>
      <c r="J8" s="52"/>
      <c r="K8" s="52"/>
      <c r="L8" s="52"/>
      <c r="M8" s="52"/>
      <c r="N8" s="52"/>
      <c r="O8" s="52"/>
      <c r="P8" s="52"/>
      <c r="Q8" s="52"/>
      <c r="R8" s="52"/>
      <c r="S8" s="52"/>
      <c r="T8" s="52"/>
      <c r="U8" s="52"/>
      <c r="V8" s="52"/>
      <c r="W8" s="52"/>
      <c r="X8" s="52"/>
      <c r="Y8" s="52"/>
      <c r="Z8" s="52"/>
      <c r="AA8" s="52"/>
      <c r="AB8" s="52"/>
      <c r="AC8" s="51"/>
      <c r="AD8" s="51"/>
      <c r="AE8" s="52"/>
      <c r="AF8" s="52"/>
      <c r="AG8" s="51"/>
      <c r="AH8" s="51"/>
      <c r="AI8" s="52"/>
      <c r="AJ8" s="52"/>
      <c r="AK8" s="52"/>
      <c r="AL8" s="51"/>
      <c r="AM8" s="52"/>
      <c r="AN8" s="52"/>
      <c r="AO8" s="52"/>
      <c r="AP8" s="52"/>
      <c r="AQ8" s="52"/>
      <c r="AR8" s="51"/>
      <c r="AS8" s="51"/>
      <c r="AT8" s="52"/>
      <c r="AU8" s="52"/>
      <c r="AV8" s="52"/>
      <c r="AW8" s="52"/>
      <c r="AX8" s="51"/>
      <c r="AY8" s="52"/>
      <c r="AZ8" s="52"/>
      <c r="BA8" s="52"/>
      <c r="BB8" s="51"/>
      <c r="BC8" s="52"/>
      <c r="BD8" s="51"/>
      <c r="BE8" s="52"/>
      <c r="BF8" s="52"/>
      <c r="BG8" s="52"/>
      <c r="BH8" s="52"/>
      <c r="BI8" s="52"/>
      <c r="BJ8" s="51"/>
      <c r="BK8" s="52"/>
      <c r="BL8" s="52"/>
      <c r="BM8" s="52"/>
      <c r="BN8" s="52"/>
      <c r="BO8" s="51"/>
      <c r="BP8" s="51"/>
      <c r="BQ8" s="51"/>
      <c r="BR8" s="52"/>
      <c r="BS8" s="52"/>
      <c r="BT8" s="51"/>
      <c r="BU8" s="52"/>
      <c r="BV8" s="52"/>
      <c r="BW8" s="51"/>
      <c r="BX8" s="52"/>
      <c r="BY8" s="52"/>
      <c r="BZ8" s="52"/>
      <c r="CA8" s="51"/>
      <c r="CB8" s="51"/>
      <c r="CC8" s="47"/>
      <c r="CD8" s="48"/>
      <c r="CE8" s="48"/>
      <c r="CF8" s="48"/>
      <c r="CG8" s="47"/>
      <c r="CH8" s="47"/>
      <c r="CI8" s="47"/>
      <c r="CJ8" s="47"/>
      <c r="CK8" s="69"/>
      <c r="CL8" s="8"/>
    </row>
    <row r="9" spans="1:90" s="15" customFormat="1" ht="26.25" customHeight="1" x14ac:dyDescent="0.25">
      <c r="A9" s="293" t="s">
        <v>128</v>
      </c>
      <c r="B9" s="234" t="s">
        <v>93</v>
      </c>
      <c r="C9" s="61"/>
      <c r="D9" s="51"/>
      <c r="E9" s="52"/>
      <c r="F9" s="52"/>
      <c r="G9" s="52"/>
      <c r="H9" s="51"/>
      <c r="I9" s="51"/>
      <c r="J9" s="52"/>
      <c r="K9" s="52"/>
      <c r="L9" s="52"/>
      <c r="M9" s="52"/>
      <c r="N9" s="52"/>
      <c r="O9" s="52"/>
      <c r="P9" s="52"/>
      <c r="Q9" s="52"/>
      <c r="R9" s="52"/>
      <c r="S9" s="52"/>
      <c r="T9" s="52"/>
      <c r="U9" s="52"/>
      <c r="V9" s="52"/>
      <c r="W9" s="52"/>
      <c r="X9" s="52"/>
      <c r="Y9" s="52"/>
      <c r="Z9" s="52"/>
      <c r="AA9" s="52"/>
      <c r="AB9" s="52"/>
      <c r="AC9" s="51"/>
      <c r="AD9" s="51"/>
      <c r="AE9" s="52"/>
      <c r="AF9" s="52"/>
      <c r="AG9" s="51"/>
      <c r="AH9" s="51"/>
      <c r="AI9" s="52"/>
      <c r="AJ9" s="52"/>
      <c r="AK9" s="52"/>
      <c r="AL9" s="51"/>
      <c r="AM9" s="52"/>
      <c r="AN9" s="52"/>
      <c r="AO9" s="52"/>
      <c r="AP9" s="52"/>
      <c r="AQ9" s="52"/>
      <c r="AR9" s="51"/>
      <c r="AS9" s="51"/>
      <c r="AT9" s="52"/>
      <c r="AU9" s="52"/>
      <c r="AV9" s="52"/>
      <c r="AW9" s="52"/>
      <c r="AX9" s="51"/>
      <c r="AY9" s="52"/>
      <c r="AZ9" s="52"/>
      <c r="BA9" s="52"/>
      <c r="BB9" s="51"/>
      <c r="BC9" s="52"/>
      <c r="BD9" s="51"/>
      <c r="BE9" s="52"/>
      <c r="BF9" s="52"/>
      <c r="BG9" s="52"/>
      <c r="BH9" s="52"/>
      <c r="BI9" s="52"/>
      <c r="BJ9" s="51"/>
      <c r="BK9" s="52"/>
      <c r="BL9" s="52"/>
      <c r="BM9" s="52"/>
      <c r="BN9" s="52"/>
      <c r="BO9" s="51"/>
      <c r="BP9" s="51"/>
      <c r="BQ9" s="51"/>
      <c r="BR9" s="52"/>
      <c r="BS9" s="52"/>
      <c r="BT9" s="51"/>
      <c r="BU9" s="52"/>
      <c r="BV9" s="52"/>
      <c r="BW9" s="51"/>
      <c r="BX9" s="52"/>
      <c r="BY9" s="52"/>
      <c r="BZ9" s="52"/>
      <c r="CA9" s="51"/>
      <c r="CB9" s="51"/>
      <c r="CC9" s="47"/>
      <c r="CD9" s="48"/>
      <c r="CE9" s="48"/>
      <c r="CF9" s="48"/>
      <c r="CG9" s="47"/>
      <c r="CH9" s="47"/>
      <c r="CI9" s="47"/>
      <c r="CJ9" s="47"/>
      <c r="CK9" s="69"/>
      <c r="CL9" s="8"/>
    </row>
    <row r="10" spans="1:90" s="15" customFormat="1" ht="26.25" customHeight="1" x14ac:dyDescent="0.25">
      <c r="A10" s="293" t="s">
        <v>129</v>
      </c>
      <c r="B10" s="235" t="s">
        <v>94</v>
      </c>
      <c r="C10" s="70"/>
      <c r="D10" s="71"/>
      <c r="E10" s="72"/>
      <c r="F10" s="72"/>
      <c r="G10" s="72"/>
      <c r="H10" s="71"/>
      <c r="I10" s="71"/>
      <c r="J10" s="72"/>
      <c r="K10" s="72"/>
      <c r="L10" s="72"/>
      <c r="M10" s="72"/>
      <c r="N10" s="72"/>
      <c r="O10" s="72"/>
      <c r="P10" s="72"/>
      <c r="Q10" s="72"/>
      <c r="R10" s="72"/>
      <c r="S10" s="72"/>
      <c r="T10" s="72"/>
      <c r="U10" s="72"/>
      <c r="V10" s="72"/>
      <c r="W10" s="72"/>
      <c r="X10" s="72"/>
      <c r="Y10" s="72"/>
      <c r="Z10" s="72"/>
      <c r="AA10" s="72"/>
      <c r="AB10" s="72"/>
      <c r="AC10" s="71"/>
      <c r="AD10" s="71"/>
      <c r="AE10" s="72"/>
      <c r="AF10" s="72"/>
      <c r="AG10" s="71"/>
      <c r="AH10" s="71"/>
      <c r="AI10" s="72"/>
      <c r="AJ10" s="72"/>
      <c r="AK10" s="72"/>
      <c r="AL10" s="71"/>
      <c r="AM10" s="72"/>
      <c r="AN10" s="72"/>
      <c r="AO10" s="72"/>
      <c r="AP10" s="72"/>
      <c r="AQ10" s="72"/>
      <c r="AR10" s="71"/>
      <c r="AS10" s="71"/>
      <c r="AT10" s="72"/>
      <c r="AU10" s="72"/>
      <c r="AV10" s="72"/>
      <c r="AW10" s="72"/>
      <c r="AX10" s="71"/>
      <c r="AY10" s="72"/>
      <c r="AZ10" s="72"/>
      <c r="BA10" s="72"/>
      <c r="BB10" s="71"/>
      <c r="BC10" s="72"/>
      <c r="BD10" s="71"/>
      <c r="BE10" s="72"/>
      <c r="BF10" s="72"/>
      <c r="BG10" s="72"/>
      <c r="BH10" s="72"/>
      <c r="BI10" s="72"/>
      <c r="BJ10" s="71"/>
      <c r="BK10" s="72"/>
      <c r="BL10" s="72"/>
      <c r="BM10" s="72"/>
      <c r="BN10" s="72"/>
      <c r="BO10" s="71"/>
      <c r="BP10" s="71"/>
      <c r="BQ10" s="71"/>
      <c r="BR10" s="72"/>
      <c r="BS10" s="72"/>
      <c r="BT10" s="71"/>
      <c r="BU10" s="72"/>
      <c r="BV10" s="72"/>
      <c r="BW10" s="71"/>
      <c r="BX10" s="72"/>
      <c r="BY10" s="72"/>
      <c r="BZ10" s="72"/>
      <c r="CA10" s="71"/>
      <c r="CB10" s="71"/>
      <c r="CC10" s="47"/>
      <c r="CD10" s="48"/>
      <c r="CE10" s="48"/>
      <c r="CF10" s="48"/>
      <c r="CG10" s="47"/>
      <c r="CH10" s="47"/>
      <c r="CI10" s="47"/>
      <c r="CJ10" s="47"/>
      <c r="CK10" s="73"/>
      <c r="CL10" s="8"/>
    </row>
    <row r="11" spans="1:90" s="22" customFormat="1" ht="26.25" customHeight="1" x14ac:dyDescent="0.25">
      <c r="A11" s="291" t="s">
        <v>130</v>
      </c>
      <c r="B11" s="232" t="s">
        <v>95</v>
      </c>
      <c r="C11" s="127">
        <v>1102039.0550755514</v>
      </c>
      <c r="D11" s="122">
        <v>44514.621756062414</v>
      </c>
      <c r="E11" s="122">
        <v>35189.481974858994</v>
      </c>
      <c r="F11" s="122">
        <v>6059.9846026317064</v>
      </c>
      <c r="G11" s="122">
        <v>3265.1551785717097</v>
      </c>
      <c r="H11" s="122">
        <v>4496.0267687839842</v>
      </c>
      <c r="I11" s="122">
        <v>476118.90963801765</v>
      </c>
      <c r="J11" s="122">
        <v>47080.309534284708</v>
      </c>
      <c r="K11" s="122">
        <v>4572.1725555798885</v>
      </c>
      <c r="L11" s="122">
        <v>3040.5865130564021</v>
      </c>
      <c r="M11" s="122">
        <v>17570.669826455607</v>
      </c>
      <c r="N11" s="122">
        <v>6748.6353051648239</v>
      </c>
      <c r="O11" s="122">
        <v>60315.288066029978</v>
      </c>
      <c r="P11" s="122">
        <v>152327.33543093494</v>
      </c>
      <c r="Q11" s="122">
        <v>2890.3747368722911</v>
      </c>
      <c r="R11" s="122">
        <v>3316.1825145603621</v>
      </c>
      <c r="S11" s="122">
        <v>39382.935328821601</v>
      </c>
      <c r="T11" s="122">
        <v>123597.11333470399</v>
      </c>
      <c r="U11" s="122">
        <v>3400.7257795540418</v>
      </c>
      <c r="V11" s="122">
        <v>989.80887646136216</v>
      </c>
      <c r="W11" s="122">
        <v>1071.1363690028486</v>
      </c>
      <c r="X11" s="122">
        <v>2671.4690240853192</v>
      </c>
      <c r="Y11" s="122">
        <v>1767.2340918637717</v>
      </c>
      <c r="Z11" s="122">
        <v>551.6675532430595</v>
      </c>
      <c r="AA11" s="122">
        <v>3060.1511928216482</v>
      </c>
      <c r="AB11" s="122">
        <v>1765.1136045211654</v>
      </c>
      <c r="AC11" s="122">
        <v>197476.9594958743</v>
      </c>
      <c r="AD11" s="122">
        <v>11592.440566897129</v>
      </c>
      <c r="AE11" s="122">
        <v>976.14995716037049</v>
      </c>
      <c r="AF11" s="122">
        <v>10616.290609736756</v>
      </c>
      <c r="AG11" s="122">
        <v>40219.268318894574</v>
      </c>
      <c r="AH11" s="122">
        <v>42834.567616904547</v>
      </c>
      <c r="AI11" s="122">
        <v>8383.234750063195</v>
      </c>
      <c r="AJ11" s="122">
        <v>18835.488076442649</v>
      </c>
      <c r="AK11" s="122">
        <v>15615.844790398702</v>
      </c>
      <c r="AL11" s="122">
        <v>165320.44801869924</v>
      </c>
      <c r="AM11" s="122">
        <v>58080.232382074726</v>
      </c>
      <c r="AN11" s="122">
        <v>29570.706607812732</v>
      </c>
      <c r="AO11" s="122">
        <v>68494.376816720789</v>
      </c>
      <c r="AP11" s="122">
        <v>7260.9893620041685</v>
      </c>
      <c r="AQ11" s="122">
        <v>1914.1428500868028</v>
      </c>
      <c r="AR11" s="122">
        <v>13124.485684866091</v>
      </c>
      <c r="AS11" s="122">
        <v>6897.6832026469447</v>
      </c>
      <c r="AT11" s="122">
        <v>1561.1535229380245</v>
      </c>
      <c r="AU11" s="122">
        <v>1143.3047095362988</v>
      </c>
      <c r="AV11" s="122">
        <v>624.91703155563425</v>
      </c>
      <c r="AW11" s="122">
        <v>3568.3079386169852</v>
      </c>
      <c r="AX11" s="122">
        <v>2092.9589955399315</v>
      </c>
      <c r="AY11" s="122">
        <v>976.6688242003504</v>
      </c>
      <c r="AZ11" s="122">
        <v>432.62588398608995</v>
      </c>
      <c r="BA11" s="122">
        <v>683.6642873534912</v>
      </c>
      <c r="BB11" s="122">
        <v>3620.8758287868764</v>
      </c>
      <c r="BC11" s="122">
        <v>0</v>
      </c>
      <c r="BD11" s="122">
        <v>17663.226224829054</v>
      </c>
      <c r="BE11" s="122">
        <v>10737.004810208049</v>
      </c>
      <c r="BF11" s="122">
        <v>3971.5274581375202</v>
      </c>
      <c r="BG11" s="122">
        <v>1897.6508612295506</v>
      </c>
      <c r="BH11" s="122">
        <v>389.49077064167597</v>
      </c>
      <c r="BI11" s="122">
        <v>667.55232461226126</v>
      </c>
      <c r="BJ11" s="122">
        <v>14171.77245044837</v>
      </c>
      <c r="BK11" s="122">
        <v>4871.3355760879758</v>
      </c>
      <c r="BL11" s="122">
        <v>3217.7530489689179</v>
      </c>
      <c r="BM11" s="122">
        <v>394.15210344647875</v>
      </c>
      <c r="BN11" s="122">
        <v>5688.5317219449998</v>
      </c>
      <c r="BO11" s="122">
        <v>18766.958431219176</v>
      </c>
      <c r="BP11" s="122">
        <v>10689.477639869561</v>
      </c>
      <c r="BQ11" s="122">
        <v>19063.832299973041</v>
      </c>
      <c r="BR11" s="122">
        <v>12866.390437095406</v>
      </c>
      <c r="BS11" s="122">
        <v>6197.4418628776348</v>
      </c>
      <c r="BT11" s="122">
        <v>4946.2044664184905</v>
      </c>
      <c r="BU11" s="122">
        <v>2521.1841088052038</v>
      </c>
      <c r="BV11" s="122">
        <v>2425.0203576132867</v>
      </c>
      <c r="BW11" s="122">
        <v>7232.0878865907443</v>
      </c>
      <c r="BX11" s="122">
        <v>1468.1842762318711</v>
      </c>
      <c r="BY11" s="122">
        <v>720.15287058121021</v>
      </c>
      <c r="BZ11" s="122">
        <v>5043.7507397776617</v>
      </c>
      <c r="CA11" s="122">
        <v>1196.2497842294304</v>
      </c>
      <c r="CB11" s="122">
        <v>0</v>
      </c>
      <c r="CC11" s="128">
        <v>388087.39899046684</v>
      </c>
      <c r="CD11" s="129">
        <v>223133.87626504592</v>
      </c>
      <c r="CE11" s="129">
        <v>110934.79357116412</v>
      </c>
      <c r="CF11" s="129">
        <v>54018.729154256827</v>
      </c>
      <c r="CG11" s="74"/>
      <c r="CH11" s="122">
        <v>0</v>
      </c>
      <c r="CI11" s="49"/>
      <c r="CJ11" s="58"/>
      <c r="CK11" s="126">
        <v>1490126.4540660186</v>
      </c>
      <c r="CL11" s="8"/>
    </row>
    <row r="12" spans="1:90" s="22" customFormat="1" ht="26.25" customHeight="1" x14ac:dyDescent="0.25">
      <c r="A12" s="292" t="s">
        <v>131</v>
      </c>
      <c r="B12" s="236" t="s">
        <v>96</v>
      </c>
      <c r="C12" s="118">
        <v>83059.465136843821</v>
      </c>
      <c r="D12" s="130">
        <v>606.20204737314486</v>
      </c>
      <c r="E12" s="131">
        <v>606.20204737314486</v>
      </c>
      <c r="F12" s="131">
        <v>0</v>
      </c>
      <c r="G12" s="131">
        <v>0</v>
      </c>
      <c r="H12" s="130">
        <v>989.84791402408302</v>
      </c>
      <c r="I12" s="130">
        <v>61787.100021046594</v>
      </c>
      <c r="J12" s="131">
        <v>1126.0481990268627</v>
      </c>
      <c r="K12" s="131">
        <v>0</v>
      </c>
      <c r="L12" s="131">
        <v>0</v>
      </c>
      <c r="M12" s="131">
        <v>694.63061321234863</v>
      </c>
      <c r="N12" s="131">
        <v>650.37956518765122</v>
      </c>
      <c r="O12" s="131">
        <v>0</v>
      </c>
      <c r="P12" s="131">
        <v>29.132151999999998</v>
      </c>
      <c r="Q12" s="131">
        <v>0</v>
      </c>
      <c r="R12" s="131">
        <v>0</v>
      </c>
      <c r="S12" s="131">
        <v>7671.6423600398384</v>
      </c>
      <c r="T12" s="131">
        <v>51615.267131579894</v>
      </c>
      <c r="U12" s="131">
        <v>0</v>
      </c>
      <c r="V12" s="131">
        <v>0</v>
      </c>
      <c r="W12" s="131">
        <v>0</v>
      </c>
      <c r="X12" s="131">
        <v>0</v>
      </c>
      <c r="Y12" s="131">
        <v>0</v>
      </c>
      <c r="Z12" s="131">
        <v>0</v>
      </c>
      <c r="AA12" s="131">
        <v>0</v>
      </c>
      <c r="AB12" s="131">
        <v>0</v>
      </c>
      <c r="AC12" s="130">
        <v>19676.2213944</v>
      </c>
      <c r="AD12" s="130">
        <v>2.0030113689564998E-2</v>
      </c>
      <c r="AE12" s="131">
        <v>6.201165564009712E-3</v>
      </c>
      <c r="AF12" s="131">
        <v>1.3828948125555284E-2</v>
      </c>
      <c r="AG12" s="130">
        <v>0</v>
      </c>
      <c r="AH12" s="130">
        <v>0</v>
      </c>
      <c r="AI12" s="131">
        <v>0</v>
      </c>
      <c r="AJ12" s="131">
        <v>0</v>
      </c>
      <c r="AK12" s="131">
        <v>0</v>
      </c>
      <c r="AL12" s="130">
        <v>0</v>
      </c>
      <c r="AM12" s="131">
        <v>0</v>
      </c>
      <c r="AN12" s="131">
        <v>0</v>
      </c>
      <c r="AO12" s="131">
        <v>0</v>
      </c>
      <c r="AP12" s="131">
        <v>0</v>
      </c>
      <c r="AQ12" s="131">
        <v>0</v>
      </c>
      <c r="AR12" s="130">
        <v>0</v>
      </c>
      <c r="AS12" s="130">
        <v>5.2205767942321273E-3</v>
      </c>
      <c r="AT12" s="131">
        <v>0</v>
      </c>
      <c r="AU12" s="131">
        <v>5.2205767942321273E-3</v>
      </c>
      <c r="AV12" s="131">
        <v>0</v>
      </c>
      <c r="AW12" s="131">
        <v>0</v>
      </c>
      <c r="AX12" s="130">
        <v>0</v>
      </c>
      <c r="AY12" s="131">
        <v>0</v>
      </c>
      <c r="AZ12" s="131">
        <v>0</v>
      </c>
      <c r="BA12" s="131">
        <v>0</v>
      </c>
      <c r="BB12" s="130">
        <v>0</v>
      </c>
      <c r="BC12" s="131">
        <v>0</v>
      </c>
      <c r="BD12" s="130">
        <v>0</v>
      </c>
      <c r="BE12" s="131">
        <v>0</v>
      </c>
      <c r="BF12" s="131">
        <v>0</v>
      </c>
      <c r="BG12" s="131">
        <v>0</v>
      </c>
      <c r="BH12" s="131">
        <v>0</v>
      </c>
      <c r="BI12" s="131">
        <v>0</v>
      </c>
      <c r="BJ12" s="130">
        <v>0</v>
      </c>
      <c r="BK12" s="131">
        <v>0</v>
      </c>
      <c r="BL12" s="131">
        <v>0</v>
      </c>
      <c r="BM12" s="131">
        <v>0</v>
      </c>
      <c r="BN12" s="131">
        <v>0</v>
      </c>
      <c r="BO12" s="130">
        <v>0</v>
      </c>
      <c r="BP12" s="130">
        <v>0</v>
      </c>
      <c r="BQ12" s="130">
        <v>0</v>
      </c>
      <c r="BR12" s="131">
        <v>0</v>
      </c>
      <c r="BS12" s="131">
        <v>0</v>
      </c>
      <c r="BT12" s="130">
        <v>2.3135998798482268E-2</v>
      </c>
      <c r="BU12" s="131">
        <v>1.1040236171408924E-2</v>
      </c>
      <c r="BV12" s="131">
        <v>1.2095762627073344E-2</v>
      </c>
      <c r="BW12" s="130">
        <v>3.5978739370523427E-2</v>
      </c>
      <c r="BX12" s="131">
        <v>5.4816772433094983E-3</v>
      </c>
      <c r="BY12" s="131">
        <v>0</v>
      </c>
      <c r="BZ12" s="131">
        <v>3.0497062127213925E-2</v>
      </c>
      <c r="CA12" s="130">
        <v>9.3945713471971799E-3</v>
      </c>
      <c r="CB12" s="130">
        <v>0</v>
      </c>
      <c r="CC12" s="132">
        <v>1964.289036770198</v>
      </c>
      <c r="CD12" s="133">
        <v>1807.82169872444</v>
      </c>
      <c r="CE12" s="133">
        <v>0</v>
      </c>
      <c r="CF12" s="133">
        <v>156.46733804575786</v>
      </c>
      <c r="CG12" s="60"/>
      <c r="CH12" s="123">
        <v>0</v>
      </c>
      <c r="CI12" s="59"/>
      <c r="CJ12" s="47"/>
      <c r="CK12" s="121">
        <v>85023.754173614012</v>
      </c>
      <c r="CL12" s="8"/>
    </row>
    <row r="13" spans="1:90" s="22" customFormat="1" ht="26.25" customHeight="1" x14ac:dyDescent="0.25">
      <c r="A13" s="293" t="s">
        <v>132</v>
      </c>
      <c r="B13" s="237" t="s">
        <v>97</v>
      </c>
      <c r="C13" s="118">
        <v>0</v>
      </c>
      <c r="D13" s="130">
        <v>0</v>
      </c>
      <c r="E13" s="131">
        <v>0</v>
      </c>
      <c r="F13" s="131">
        <v>0</v>
      </c>
      <c r="G13" s="131">
        <v>0</v>
      </c>
      <c r="H13" s="130">
        <v>0</v>
      </c>
      <c r="I13" s="130">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0">
        <v>0</v>
      </c>
      <c r="AD13" s="130">
        <v>0</v>
      </c>
      <c r="AE13" s="131">
        <v>0</v>
      </c>
      <c r="AF13" s="131">
        <v>0</v>
      </c>
      <c r="AG13" s="130">
        <v>0</v>
      </c>
      <c r="AH13" s="130">
        <v>0</v>
      </c>
      <c r="AI13" s="131">
        <v>0</v>
      </c>
      <c r="AJ13" s="131">
        <v>0</v>
      </c>
      <c r="AK13" s="131">
        <v>0</v>
      </c>
      <c r="AL13" s="130">
        <v>0</v>
      </c>
      <c r="AM13" s="131">
        <v>0</v>
      </c>
      <c r="AN13" s="131">
        <v>0</v>
      </c>
      <c r="AO13" s="131">
        <v>0</v>
      </c>
      <c r="AP13" s="131">
        <v>0</v>
      </c>
      <c r="AQ13" s="131">
        <v>0</v>
      </c>
      <c r="AR13" s="130">
        <v>0</v>
      </c>
      <c r="AS13" s="130">
        <v>0</v>
      </c>
      <c r="AT13" s="131">
        <v>0</v>
      </c>
      <c r="AU13" s="131">
        <v>0</v>
      </c>
      <c r="AV13" s="131">
        <v>0</v>
      </c>
      <c r="AW13" s="131">
        <v>0</v>
      </c>
      <c r="AX13" s="130">
        <v>0</v>
      </c>
      <c r="AY13" s="131">
        <v>0</v>
      </c>
      <c r="AZ13" s="131">
        <v>0</v>
      </c>
      <c r="BA13" s="131">
        <v>0</v>
      </c>
      <c r="BB13" s="130">
        <v>0</v>
      </c>
      <c r="BC13" s="131">
        <v>0</v>
      </c>
      <c r="BD13" s="130">
        <v>0</v>
      </c>
      <c r="BE13" s="131">
        <v>0</v>
      </c>
      <c r="BF13" s="131">
        <v>0</v>
      </c>
      <c r="BG13" s="131">
        <v>0</v>
      </c>
      <c r="BH13" s="131">
        <v>0</v>
      </c>
      <c r="BI13" s="131">
        <v>0</v>
      </c>
      <c r="BJ13" s="130">
        <v>0</v>
      </c>
      <c r="BK13" s="131">
        <v>0</v>
      </c>
      <c r="BL13" s="131">
        <v>0</v>
      </c>
      <c r="BM13" s="131">
        <v>0</v>
      </c>
      <c r="BN13" s="131">
        <v>0</v>
      </c>
      <c r="BO13" s="130">
        <v>0</v>
      </c>
      <c r="BP13" s="130">
        <v>0</v>
      </c>
      <c r="BQ13" s="130">
        <v>0</v>
      </c>
      <c r="BR13" s="131">
        <v>0</v>
      </c>
      <c r="BS13" s="131">
        <v>0</v>
      </c>
      <c r="BT13" s="130">
        <v>0</v>
      </c>
      <c r="BU13" s="131">
        <v>0</v>
      </c>
      <c r="BV13" s="131">
        <v>0</v>
      </c>
      <c r="BW13" s="130">
        <v>0</v>
      </c>
      <c r="BX13" s="131">
        <v>0</v>
      </c>
      <c r="BY13" s="131">
        <v>0</v>
      </c>
      <c r="BZ13" s="131">
        <v>0</v>
      </c>
      <c r="CA13" s="130">
        <v>0</v>
      </c>
      <c r="CB13" s="130">
        <v>0</v>
      </c>
      <c r="CC13" s="130">
        <v>0</v>
      </c>
      <c r="CD13" s="131">
        <v>0</v>
      </c>
      <c r="CE13" s="131">
        <v>0</v>
      </c>
      <c r="CF13" s="131">
        <v>0</v>
      </c>
      <c r="CG13" s="47"/>
      <c r="CH13" s="124">
        <v>0</v>
      </c>
      <c r="CI13" s="61"/>
      <c r="CJ13" s="47"/>
      <c r="CK13" s="125">
        <v>0</v>
      </c>
      <c r="CL13" s="8"/>
    </row>
    <row r="14" spans="1:90" s="22" customFormat="1" ht="26.25" customHeight="1" x14ac:dyDescent="0.25">
      <c r="A14" s="293" t="s">
        <v>133</v>
      </c>
      <c r="B14" s="237" t="s">
        <v>98</v>
      </c>
      <c r="C14" s="118">
        <v>27119.598449999998</v>
      </c>
      <c r="D14" s="130">
        <v>0</v>
      </c>
      <c r="E14" s="131">
        <v>0</v>
      </c>
      <c r="F14" s="131">
        <v>0</v>
      </c>
      <c r="G14" s="131">
        <v>0</v>
      </c>
      <c r="H14" s="130">
        <v>0</v>
      </c>
      <c r="I14" s="130">
        <v>9543.6869999999999</v>
      </c>
      <c r="J14" s="131">
        <v>0</v>
      </c>
      <c r="K14" s="131">
        <v>0</v>
      </c>
      <c r="L14" s="131">
        <v>0</v>
      </c>
      <c r="M14" s="131">
        <v>0</v>
      </c>
      <c r="N14" s="131">
        <v>0</v>
      </c>
      <c r="O14" s="131">
        <v>0</v>
      </c>
      <c r="P14" s="131">
        <v>0</v>
      </c>
      <c r="Q14" s="131">
        <v>0</v>
      </c>
      <c r="R14" s="131">
        <v>0</v>
      </c>
      <c r="S14" s="131">
        <v>0</v>
      </c>
      <c r="T14" s="131">
        <v>9543.6869999999999</v>
      </c>
      <c r="U14" s="131">
        <v>0</v>
      </c>
      <c r="V14" s="131">
        <v>0</v>
      </c>
      <c r="W14" s="131">
        <v>0</v>
      </c>
      <c r="X14" s="131">
        <v>0</v>
      </c>
      <c r="Y14" s="131">
        <v>0</v>
      </c>
      <c r="Z14" s="131">
        <v>0</v>
      </c>
      <c r="AA14" s="131">
        <v>0</v>
      </c>
      <c r="AB14" s="131">
        <v>0</v>
      </c>
      <c r="AC14" s="130">
        <v>17575.91145</v>
      </c>
      <c r="AD14" s="130">
        <v>0</v>
      </c>
      <c r="AE14" s="131">
        <v>0</v>
      </c>
      <c r="AF14" s="131">
        <v>0</v>
      </c>
      <c r="AG14" s="130">
        <v>0</v>
      </c>
      <c r="AH14" s="130">
        <v>0</v>
      </c>
      <c r="AI14" s="131">
        <v>0</v>
      </c>
      <c r="AJ14" s="131">
        <v>0</v>
      </c>
      <c r="AK14" s="131">
        <v>0</v>
      </c>
      <c r="AL14" s="130">
        <v>0</v>
      </c>
      <c r="AM14" s="131">
        <v>0</v>
      </c>
      <c r="AN14" s="131">
        <v>0</v>
      </c>
      <c r="AO14" s="131">
        <v>0</v>
      </c>
      <c r="AP14" s="131">
        <v>0</v>
      </c>
      <c r="AQ14" s="131">
        <v>0</v>
      </c>
      <c r="AR14" s="130">
        <v>0</v>
      </c>
      <c r="AS14" s="130">
        <v>0</v>
      </c>
      <c r="AT14" s="131">
        <v>0</v>
      </c>
      <c r="AU14" s="131">
        <v>0</v>
      </c>
      <c r="AV14" s="131">
        <v>0</v>
      </c>
      <c r="AW14" s="131">
        <v>0</v>
      </c>
      <c r="AX14" s="130">
        <v>0</v>
      </c>
      <c r="AY14" s="131">
        <v>0</v>
      </c>
      <c r="AZ14" s="131">
        <v>0</v>
      </c>
      <c r="BA14" s="131">
        <v>0</v>
      </c>
      <c r="BB14" s="130">
        <v>0</v>
      </c>
      <c r="BC14" s="131">
        <v>0</v>
      </c>
      <c r="BD14" s="130">
        <v>0</v>
      </c>
      <c r="BE14" s="131">
        <v>0</v>
      </c>
      <c r="BF14" s="131">
        <v>0</v>
      </c>
      <c r="BG14" s="131">
        <v>0</v>
      </c>
      <c r="BH14" s="131">
        <v>0</v>
      </c>
      <c r="BI14" s="131">
        <v>0</v>
      </c>
      <c r="BJ14" s="130">
        <v>0</v>
      </c>
      <c r="BK14" s="131">
        <v>0</v>
      </c>
      <c r="BL14" s="131">
        <v>0</v>
      </c>
      <c r="BM14" s="131">
        <v>0</v>
      </c>
      <c r="BN14" s="131">
        <v>0</v>
      </c>
      <c r="BO14" s="130">
        <v>0</v>
      </c>
      <c r="BP14" s="130">
        <v>0</v>
      </c>
      <c r="BQ14" s="130">
        <v>0</v>
      </c>
      <c r="BR14" s="131">
        <v>0</v>
      </c>
      <c r="BS14" s="131">
        <v>0</v>
      </c>
      <c r="BT14" s="130">
        <v>0</v>
      </c>
      <c r="BU14" s="131">
        <v>0</v>
      </c>
      <c r="BV14" s="131">
        <v>0</v>
      </c>
      <c r="BW14" s="130">
        <v>0</v>
      </c>
      <c r="BX14" s="131">
        <v>0</v>
      </c>
      <c r="BY14" s="131">
        <v>0</v>
      </c>
      <c r="BZ14" s="131">
        <v>0</v>
      </c>
      <c r="CA14" s="130">
        <v>0</v>
      </c>
      <c r="CB14" s="130">
        <v>0</v>
      </c>
      <c r="CC14" s="130">
        <v>0</v>
      </c>
      <c r="CD14" s="131">
        <v>0</v>
      </c>
      <c r="CE14" s="131">
        <v>0</v>
      </c>
      <c r="CF14" s="131">
        <v>0</v>
      </c>
      <c r="CG14" s="47"/>
      <c r="CH14" s="124">
        <v>0</v>
      </c>
      <c r="CI14" s="61"/>
      <c r="CJ14" s="47"/>
      <c r="CK14" s="125">
        <v>27119.598449999998</v>
      </c>
      <c r="CL14" s="8"/>
    </row>
    <row r="15" spans="1:90" s="22" customFormat="1" ht="26.25" customHeight="1" x14ac:dyDescent="0.25">
      <c r="A15" s="293" t="s">
        <v>134</v>
      </c>
      <c r="B15" s="237" t="s">
        <v>99</v>
      </c>
      <c r="C15" s="118">
        <v>55848.597762764075</v>
      </c>
      <c r="D15" s="130">
        <v>0</v>
      </c>
      <c r="E15" s="131">
        <v>0</v>
      </c>
      <c r="F15" s="131">
        <v>0</v>
      </c>
      <c r="G15" s="131">
        <v>0</v>
      </c>
      <c r="H15" s="130">
        <v>940.90104953721459</v>
      </c>
      <c r="I15" s="130">
        <v>54907.696713226862</v>
      </c>
      <c r="J15" s="131">
        <v>121.60062927128803</v>
      </c>
      <c r="K15" s="131">
        <v>0</v>
      </c>
      <c r="L15" s="131">
        <v>0</v>
      </c>
      <c r="M15" s="131">
        <v>0</v>
      </c>
      <c r="N15" s="131">
        <v>0</v>
      </c>
      <c r="O15" s="131">
        <v>0</v>
      </c>
      <c r="P15" s="131">
        <v>10981.753199999999</v>
      </c>
      <c r="Q15" s="131">
        <v>0</v>
      </c>
      <c r="R15" s="131">
        <v>0</v>
      </c>
      <c r="S15" s="131">
        <v>7100.783157595587</v>
      </c>
      <c r="T15" s="131">
        <v>36420.969637360002</v>
      </c>
      <c r="U15" s="131">
        <v>107.81136311003023</v>
      </c>
      <c r="V15" s="131">
        <v>11.495084287686414</v>
      </c>
      <c r="W15" s="131">
        <v>11.308730532169312</v>
      </c>
      <c r="X15" s="131">
        <v>83.639322068938426</v>
      </c>
      <c r="Y15" s="131">
        <v>23.045339095098285</v>
      </c>
      <c r="Z15" s="131">
        <v>2.6751572009099567</v>
      </c>
      <c r="AA15" s="131">
        <v>0</v>
      </c>
      <c r="AB15" s="131">
        <v>42.615092705167342</v>
      </c>
      <c r="AC15" s="130">
        <v>0</v>
      </c>
      <c r="AD15" s="130">
        <v>0</v>
      </c>
      <c r="AE15" s="131">
        <v>0</v>
      </c>
      <c r="AF15" s="131">
        <v>0</v>
      </c>
      <c r="AG15" s="130">
        <v>0</v>
      </c>
      <c r="AH15" s="130">
        <v>0</v>
      </c>
      <c r="AI15" s="131">
        <v>0</v>
      </c>
      <c r="AJ15" s="131">
        <v>0</v>
      </c>
      <c r="AK15" s="131">
        <v>0</v>
      </c>
      <c r="AL15" s="130">
        <v>0</v>
      </c>
      <c r="AM15" s="131">
        <v>0</v>
      </c>
      <c r="AN15" s="131">
        <v>0</v>
      </c>
      <c r="AO15" s="131">
        <v>0</v>
      </c>
      <c r="AP15" s="131">
        <v>0</v>
      </c>
      <c r="AQ15" s="131">
        <v>0</v>
      </c>
      <c r="AR15" s="130">
        <v>0</v>
      </c>
      <c r="AS15" s="130">
        <v>0</v>
      </c>
      <c r="AT15" s="131">
        <v>0</v>
      </c>
      <c r="AU15" s="131">
        <v>0</v>
      </c>
      <c r="AV15" s="131">
        <v>0</v>
      </c>
      <c r="AW15" s="131">
        <v>0</v>
      </c>
      <c r="AX15" s="130">
        <v>0</v>
      </c>
      <c r="AY15" s="131">
        <v>0</v>
      </c>
      <c r="AZ15" s="131">
        <v>0</v>
      </c>
      <c r="BA15" s="131">
        <v>0</v>
      </c>
      <c r="BB15" s="130">
        <v>0</v>
      </c>
      <c r="BC15" s="131">
        <v>0</v>
      </c>
      <c r="BD15" s="130">
        <v>0</v>
      </c>
      <c r="BE15" s="131">
        <v>0</v>
      </c>
      <c r="BF15" s="131">
        <v>0</v>
      </c>
      <c r="BG15" s="131">
        <v>0</v>
      </c>
      <c r="BH15" s="131">
        <v>0</v>
      </c>
      <c r="BI15" s="131">
        <v>0</v>
      </c>
      <c r="BJ15" s="130">
        <v>0</v>
      </c>
      <c r="BK15" s="131">
        <v>0</v>
      </c>
      <c r="BL15" s="131">
        <v>0</v>
      </c>
      <c r="BM15" s="131">
        <v>0</v>
      </c>
      <c r="BN15" s="131">
        <v>0</v>
      </c>
      <c r="BO15" s="130">
        <v>0</v>
      </c>
      <c r="BP15" s="130">
        <v>0</v>
      </c>
      <c r="BQ15" s="130">
        <v>0</v>
      </c>
      <c r="BR15" s="131">
        <v>0</v>
      </c>
      <c r="BS15" s="131">
        <v>0</v>
      </c>
      <c r="BT15" s="130">
        <v>0</v>
      </c>
      <c r="BU15" s="131">
        <v>0</v>
      </c>
      <c r="BV15" s="131">
        <v>0</v>
      </c>
      <c r="BW15" s="130">
        <v>0</v>
      </c>
      <c r="BX15" s="131">
        <v>0</v>
      </c>
      <c r="BY15" s="131">
        <v>0</v>
      </c>
      <c r="BZ15" s="131">
        <v>0</v>
      </c>
      <c r="CA15" s="130">
        <v>0</v>
      </c>
      <c r="CB15" s="130">
        <v>0</v>
      </c>
      <c r="CC15" s="130">
        <v>0</v>
      </c>
      <c r="CD15" s="131">
        <v>0</v>
      </c>
      <c r="CE15" s="131">
        <v>0</v>
      </c>
      <c r="CF15" s="131">
        <v>0</v>
      </c>
      <c r="CG15" s="47"/>
      <c r="CH15" s="124">
        <v>0</v>
      </c>
      <c r="CI15" s="61"/>
      <c r="CJ15" s="47"/>
      <c r="CK15" s="125">
        <v>55848.597762764075</v>
      </c>
      <c r="CL15" s="8"/>
    </row>
    <row r="16" spans="1:90" s="22" customFormat="1" ht="26.25" customHeight="1" x14ac:dyDescent="0.25">
      <c r="A16" s="293" t="s">
        <v>135</v>
      </c>
      <c r="B16" s="237" t="s">
        <v>100</v>
      </c>
      <c r="C16" s="118">
        <v>6.8810897676681719</v>
      </c>
      <c r="D16" s="130">
        <v>2.7405606235837769E-4</v>
      </c>
      <c r="E16" s="131">
        <v>2.7405606235837769E-4</v>
      </c>
      <c r="F16" s="131">
        <v>0</v>
      </c>
      <c r="G16" s="131">
        <v>0</v>
      </c>
      <c r="H16" s="130">
        <v>0</v>
      </c>
      <c r="I16" s="130">
        <v>0.70462171732352519</v>
      </c>
      <c r="J16" s="131">
        <v>5.9417999999999999E-2</v>
      </c>
      <c r="K16" s="131">
        <v>0</v>
      </c>
      <c r="L16" s="131">
        <v>9.7046055670793885E-3</v>
      </c>
      <c r="M16" s="131">
        <v>2.9113816701238169E-2</v>
      </c>
      <c r="N16" s="131">
        <v>1.9409211134158777E-2</v>
      </c>
      <c r="O16" s="131">
        <v>0</v>
      </c>
      <c r="P16" s="131">
        <v>1.9409211134158777E-2</v>
      </c>
      <c r="Q16" s="131">
        <v>0.21350132247574657</v>
      </c>
      <c r="R16" s="131">
        <v>3.8818422268317554E-2</v>
      </c>
      <c r="S16" s="131">
        <v>3.8818422268317554E-2</v>
      </c>
      <c r="T16" s="131">
        <v>0.10675066123787329</v>
      </c>
      <c r="U16" s="131">
        <v>7.4612605567079396E-2</v>
      </c>
      <c r="V16" s="131">
        <v>4.7271722379603406E-3</v>
      </c>
      <c r="W16" s="131">
        <v>9.0700215297450423E-3</v>
      </c>
      <c r="X16" s="131">
        <v>3.2745217366453395E-2</v>
      </c>
      <c r="Y16" s="131">
        <v>0</v>
      </c>
      <c r="Z16" s="131">
        <v>1.9409211134158777E-2</v>
      </c>
      <c r="AA16" s="131">
        <v>2.9113816701238169E-2</v>
      </c>
      <c r="AB16" s="131">
        <v>0</v>
      </c>
      <c r="AC16" s="130">
        <v>4.8523027835396942E-2</v>
      </c>
      <c r="AD16" s="130">
        <v>3.8818422268317554E-2</v>
      </c>
      <c r="AE16" s="131">
        <v>3.8818422268317554E-2</v>
      </c>
      <c r="AF16" s="131">
        <v>0</v>
      </c>
      <c r="AG16" s="130">
        <v>1.9409211134158777E-2</v>
      </c>
      <c r="AH16" s="130">
        <v>1.3226125436808278</v>
      </c>
      <c r="AI16" s="131">
        <v>8.3026379245543E-2</v>
      </c>
      <c r="AJ16" s="131">
        <v>0.30899260098914505</v>
      </c>
      <c r="AK16" s="131">
        <v>0.93059356344613975</v>
      </c>
      <c r="AL16" s="130">
        <v>0.10675066123787329</v>
      </c>
      <c r="AM16" s="131">
        <v>0</v>
      </c>
      <c r="AN16" s="131">
        <v>0</v>
      </c>
      <c r="AO16" s="131">
        <v>0</v>
      </c>
      <c r="AP16" s="131">
        <v>0</v>
      </c>
      <c r="AQ16" s="131">
        <v>0.10675066123787329</v>
      </c>
      <c r="AR16" s="130">
        <v>0.37889535694145915</v>
      </c>
      <c r="AS16" s="130">
        <v>5.8227633402476331E-2</v>
      </c>
      <c r="AT16" s="131">
        <v>9.7046055670793885E-3</v>
      </c>
      <c r="AU16" s="131">
        <v>0</v>
      </c>
      <c r="AV16" s="131">
        <v>0</v>
      </c>
      <c r="AW16" s="131">
        <v>4.8523027835396942E-2</v>
      </c>
      <c r="AX16" s="130">
        <v>9.7046055670793885E-3</v>
      </c>
      <c r="AY16" s="131">
        <v>9.7046055670793885E-3</v>
      </c>
      <c r="AZ16" s="131">
        <v>0</v>
      </c>
      <c r="BA16" s="131">
        <v>0</v>
      </c>
      <c r="BB16" s="130">
        <v>1.3877585960923526</v>
      </c>
      <c r="BC16" s="131">
        <v>0</v>
      </c>
      <c r="BD16" s="130">
        <v>1.3877585960923526</v>
      </c>
      <c r="BE16" s="131">
        <v>2.9113816701238169E-2</v>
      </c>
      <c r="BF16" s="131">
        <v>0</v>
      </c>
      <c r="BG16" s="131">
        <v>1.3586447793911145</v>
      </c>
      <c r="BH16" s="131">
        <v>0</v>
      </c>
      <c r="BI16" s="131">
        <v>0</v>
      </c>
      <c r="BJ16" s="130">
        <v>1.3877585960923526</v>
      </c>
      <c r="BK16" s="131">
        <v>1.3877585960923526</v>
      </c>
      <c r="BL16" s="131">
        <v>0</v>
      </c>
      <c r="BM16" s="131">
        <v>0</v>
      </c>
      <c r="BN16" s="131">
        <v>0</v>
      </c>
      <c r="BO16" s="130">
        <v>0</v>
      </c>
      <c r="BP16" s="130">
        <v>0</v>
      </c>
      <c r="BQ16" s="130">
        <v>0</v>
      </c>
      <c r="BR16" s="131">
        <v>0</v>
      </c>
      <c r="BS16" s="131">
        <v>0</v>
      </c>
      <c r="BT16" s="130">
        <v>9.0980917233587991E-3</v>
      </c>
      <c r="BU16" s="131">
        <v>6.5033005316256108E-3</v>
      </c>
      <c r="BV16" s="131">
        <v>2.5947911917331883E-3</v>
      </c>
      <c r="BW16" s="130">
        <v>2.0878652214282825E-2</v>
      </c>
      <c r="BX16" s="131">
        <v>1.6435956887517665E-2</v>
      </c>
      <c r="BY16" s="131">
        <v>4.715269453145899E-4</v>
      </c>
      <c r="BZ16" s="131">
        <v>3.9711683814505697E-3</v>
      </c>
      <c r="CA16" s="130">
        <v>0</v>
      </c>
      <c r="CB16" s="130">
        <v>0</v>
      </c>
      <c r="CC16" s="130">
        <v>90.218431156293065</v>
      </c>
      <c r="CD16" s="131">
        <v>82.298604503924182</v>
      </c>
      <c r="CE16" s="131">
        <v>0.62109475629308086</v>
      </c>
      <c r="CF16" s="131">
        <v>7.2987318960758119</v>
      </c>
      <c r="CG16" s="47"/>
      <c r="CH16" s="124">
        <v>0</v>
      </c>
      <c r="CI16" s="61"/>
      <c r="CJ16" s="47"/>
      <c r="CK16" s="125">
        <v>97.099520923961236</v>
      </c>
      <c r="CL16" s="8"/>
    </row>
    <row r="17" spans="1:90" s="22" customFormat="1" ht="26.25" customHeight="1" x14ac:dyDescent="0.25">
      <c r="A17" s="293" t="s">
        <v>136</v>
      </c>
      <c r="B17" s="237" t="s">
        <v>101</v>
      </c>
      <c r="C17" s="118">
        <v>406489.72723000427</v>
      </c>
      <c r="D17" s="130">
        <v>15675.073377558165</v>
      </c>
      <c r="E17" s="131">
        <v>15675.058328877945</v>
      </c>
      <c r="F17" s="131">
        <v>1.5048680220164862E-2</v>
      </c>
      <c r="G17" s="131">
        <v>0</v>
      </c>
      <c r="H17" s="130">
        <v>1877.9136112235533</v>
      </c>
      <c r="I17" s="130">
        <v>177781.49834877026</v>
      </c>
      <c r="J17" s="131">
        <v>37297.925206872234</v>
      </c>
      <c r="K17" s="131">
        <v>3828.1975465557448</v>
      </c>
      <c r="L17" s="131">
        <v>335.94872171119772</v>
      </c>
      <c r="M17" s="131">
        <v>2736.0697838706387</v>
      </c>
      <c r="N17" s="131">
        <v>2337.5568641730169</v>
      </c>
      <c r="O17" s="131">
        <v>19156.099672951841</v>
      </c>
      <c r="P17" s="131">
        <v>58074.982649909194</v>
      </c>
      <c r="Q17" s="131">
        <v>2053.52100422699</v>
      </c>
      <c r="R17" s="131">
        <v>550.28032965952968</v>
      </c>
      <c r="S17" s="131">
        <v>19254.822871469645</v>
      </c>
      <c r="T17" s="131">
        <v>24241.365528821952</v>
      </c>
      <c r="U17" s="131">
        <v>1888.7792341389566</v>
      </c>
      <c r="V17" s="131">
        <v>537.06556194582447</v>
      </c>
      <c r="W17" s="131">
        <v>555.57415570820376</v>
      </c>
      <c r="X17" s="131">
        <v>1774.0915555788838</v>
      </c>
      <c r="Y17" s="131">
        <v>1232.066219736321</v>
      </c>
      <c r="Z17" s="131">
        <v>394.0694668227747</v>
      </c>
      <c r="AA17" s="131">
        <v>516.97256594085297</v>
      </c>
      <c r="AB17" s="131">
        <v>1016.109408676461</v>
      </c>
      <c r="AC17" s="130">
        <v>130978.4687017336</v>
      </c>
      <c r="AD17" s="130">
        <v>1808.8965495664006</v>
      </c>
      <c r="AE17" s="131">
        <v>464.69420519177982</v>
      </c>
      <c r="AF17" s="131">
        <v>1344.2023443746207</v>
      </c>
      <c r="AG17" s="130">
        <v>5569.7612150835421</v>
      </c>
      <c r="AH17" s="130">
        <v>14846.9041685742</v>
      </c>
      <c r="AI17" s="131">
        <v>2016.715097737318</v>
      </c>
      <c r="AJ17" s="131">
        <v>5469.7761727088682</v>
      </c>
      <c r="AK17" s="131">
        <v>7360.4128981280137</v>
      </c>
      <c r="AL17" s="130">
        <v>4401.8334567695474</v>
      </c>
      <c r="AM17" s="131">
        <v>2032.4356231575769</v>
      </c>
      <c r="AN17" s="131">
        <v>4.1961487252158998</v>
      </c>
      <c r="AO17" s="131">
        <v>2.5816516481118419</v>
      </c>
      <c r="AP17" s="131">
        <v>2122.3398365805529</v>
      </c>
      <c r="AQ17" s="131">
        <v>240.28019665809046</v>
      </c>
      <c r="AR17" s="130">
        <v>7867.6033861075603</v>
      </c>
      <c r="AS17" s="130">
        <v>2300.1427549403052</v>
      </c>
      <c r="AT17" s="131">
        <v>684.9330362586079</v>
      </c>
      <c r="AU17" s="131">
        <v>543.8418820992589</v>
      </c>
      <c r="AV17" s="131">
        <v>207.3487115320049</v>
      </c>
      <c r="AW17" s="131">
        <v>864.01912505043379</v>
      </c>
      <c r="AX17" s="130">
        <v>1535.87869384241</v>
      </c>
      <c r="AY17" s="131">
        <v>780.73009674420746</v>
      </c>
      <c r="AZ17" s="131">
        <v>296.35752043020409</v>
      </c>
      <c r="BA17" s="131">
        <v>458.79107666799837</v>
      </c>
      <c r="BB17" s="130">
        <v>405.63579145233098</v>
      </c>
      <c r="BC17" s="131">
        <v>0</v>
      </c>
      <c r="BD17" s="130">
        <v>8268.992567027266</v>
      </c>
      <c r="BE17" s="131">
        <v>5657.4973969208077</v>
      </c>
      <c r="BF17" s="131">
        <v>710.36377350172563</v>
      </c>
      <c r="BG17" s="131">
        <v>1361.9234986771612</v>
      </c>
      <c r="BH17" s="131">
        <v>202.60114218071655</v>
      </c>
      <c r="BI17" s="131">
        <v>336.6067557468553</v>
      </c>
      <c r="BJ17" s="130">
        <v>3349.3976615992528</v>
      </c>
      <c r="BK17" s="131">
        <v>164.05560441879086</v>
      </c>
      <c r="BL17" s="131">
        <v>2559.4922305832838</v>
      </c>
      <c r="BM17" s="131">
        <v>204.45632759539313</v>
      </c>
      <c r="BN17" s="131">
        <v>421.39349900178473</v>
      </c>
      <c r="BO17" s="130">
        <v>7338.7178103254391</v>
      </c>
      <c r="BP17" s="130">
        <v>6334.4322720713963</v>
      </c>
      <c r="BQ17" s="130">
        <v>8985.777654543157</v>
      </c>
      <c r="BR17" s="131">
        <v>5406.8567374898448</v>
      </c>
      <c r="BS17" s="131">
        <v>3578.9209170533113</v>
      </c>
      <c r="BT17" s="130">
        <v>2735.1671887284006</v>
      </c>
      <c r="BU17" s="131">
        <v>1401.3645882690487</v>
      </c>
      <c r="BV17" s="131">
        <v>1333.8026004593519</v>
      </c>
      <c r="BW17" s="130">
        <v>3753.721426702346</v>
      </c>
      <c r="BX17" s="131">
        <v>989.62622252954918</v>
      </c>
      <c r="BY17" s="131">
        <v>272.96406143009381</v>
      </c>
      <c r="BZ17" s="131">
        <v>2491.1311427427031</v>
      </c>
      <c r="CA17" s="130">
        <v>673.91059338519801</v>
      </c>
      <c r="CB17" s="130">
        <v>0</v>
      </c>
      <c r="CC17" s="130">
        <v>134766.07055173357</v>
      </c>
      <c r="CD17" s="131">
        <v>110756.08815894465</v>
      </c>
      <c r="CE17" s="131">
        <v>18.266175592879577</v>
      </c>
      <c r="CF17" s="131">
        <v>23991.716217196044</v>
      </c>
      <c r="CG17" s="47"/>
      <c r="CH17" s="124">
        <v>0</v>
      </c>
      <c r="CI17" s="61"/>
      <c r="CJ17" s="47"/>
      <c r="CK17" s="125">
        <v>541255.79778173787</v>
      </c>
      <c r="CL17" s="8"/>
    </row>
    <row r="18" spans="1:90" s="22" customFormat="1" ht="26.25" customHeight="1" x14ac:dyDescent="0.25">
      <c r="A18" s="293" t="s">
        <v>137</v>
      </c>
      <c r="B18" s="237" t="s">
        <v>102</v>
      </c>
      <c r="C18" s="118">
        <v>14172.985790001201</v>
      </c>
      <c r="D18" s="130">
        <v>293.22862044155409</v>
      </c>
      <c r="E18" s="131">
        <v>10.122240687775712</v>
      </c>
      <c r="F18" s="131">
        <v>210.79051628370945</v>
      </c>
      <c r="G18" s="131">
        <v>72.315863470068962</v>
      </c>
      <c r="H18" s="130">
        <v>91.847187754164594</v>
      </c>
      <c r="I18" s="130">
        <v>1085.2204481908655</v>
      </c>
      <c r="J18" s="131">
        <v>42.174315460020921</v>
      </c>
      <c r="K18" s="131">
        <v>17.529496754409859</v>
      </c>
      <c r="L18" s="131">
        <v>15.125268797851698</v>
      </c>
      <c r="M18" s="131">
        <v>7.5048553326154588</v>
      </c>
      <c r="N18" s="131">
        <v>23.771311030875069</v>
      </c>
      <c r="O18" s="131">
        <v>1.4472468511197756E-2</v>
      </c>
      <c r="P18" s="131">
        <v>240.78895541789433</v>
      </c>
      <c r="Q18" s="131">
        <v>5.8006102965582222</v>
      </c>
      <c r="R18" s="131">
        <v>27.611096467418811</v>
      </c>
      <c r="S18" s="131">
        <v>144.51805905713599</v>
      </c>
      <c r="T18" s="131">
        <v>1.5429093087853343</v>
      </c>
      <c r="U18" s="131">
        <v>237.82105931965356</v>
      </c>
      <c r="V18" s="131">
        <v>9.5401321336083331</v>
      </c>
      <c r="W18" s="131">
        <v>9.6214623792307865</v>
      </c>
      <c r="X18" s="131">
        <v>31.916744616420822</v>
      </c>
      <c r="Y18" s="131">
        <v>18.037641382320434</v>
      </c>
      <c r="Z18" s="131">
        <v>6.8742990573572325</v>
      </c>
      <c r="AA18" s="131">
        <v>19.618445171457221</v>
      </c>
      <c r="AB18" s="131">
        <v>225.40931373873994</v>
      </c>
      <c r="AC18" s="130">
        <v>0</v>
      </c>
      <c r="AD18" s="130">
        <v>61.048605553577552</v>
      </c>
      <c r="AE18" s="131">
        <v>19.064641289904884</v>
      </c>
      <c r="AF18" s="131">
        <v>41.983964263672668</v>
      </c>
      <c r="AG18" s="130">
        <v>1375.8476349114035</v>
      </c>
      <c r="AH18" s="130">
        <v>1038.6574092895269</v>
      </c>
      <c r="AI18" s="131">
        <v>141.42025691979325</v>
      </c>
      <c r="AJ18" s="131">
        <v>724.83806957825914</v>
      </c>
      <c r="AK18" s="131">
        <v>172.39908279147454</v>
      </c>
      <c r="AL18" s="130">
        <v>2210.6869154389115</v>
      </c>
      <c r="AM18" s="131">
        <v>1112.3783313731094</v>
      </c>
      <c r="AN18" s="131">
        <v>2.7299484018260025</v>
      </c>
      <c r="AO18" s="131">
        <v>62.407541192878668</v>
      </c>
      <c r="AP18" s="131">
        <v>995.95578828329792</v>
      </c>
      <c r="AQ18" s="131">
        <v>37.215306187799158</v>
      </c>
      <c r="AR18" s="130">
        <v>88.166336690616248</v>
      </c>
      <c r="AS18" s="130">
        <v>311.06238218974829</v>
      </c>
      <c r="AT18" s="131">
        <v>13.311728317189036</v>
      </c>
      <c r="AU18" s="131">
        <v>50.426687883875218</v>
      </c>
      <c r="AV18" s="131">
        <v>17.30230485334927</v>
      </c>
      <c r="AW18" s="131">
        <v>230.02166113533474</v>
      </c>
      <c r="AX18" s="130">
        <v>193.89135080714581</v>
      </c>
      <c r="AY18" s="131">
        <v>9.0677590706178741E-4</v>
      </c>
      <c r="AZ18" s="131">
        <v>48.319354477195176</v>
      </c>
      <c r="BA18" s="131">
        <v>145.57108955404357</v>
      </c>
      <c r="BB18" s="130">
        <v>83.440613339371609</v>
      </c>
      <c r="BC18" s="131">
        <v>0</v>
      </c>
      <c r="BD18" s="130">
        <v>1153.7605495304911</v>
      </c>
      <c r="BE18" s="131">
        <v>481.24233849827704</v>
      </c>
      <c r="BF18" s="131">
        <v>565.89081440213283</v>
      </c>
      <c r="BG18" s="131">
        <v>11.459874065274128</v>
      </c>
      <c r="BH18" s="131">
        <v>78.365675429061426</v>
      </c>
      <c r="BI18" s="131">
        <v>16.801847135745568</v>
      </c>
      <c r="BJ18" s="130">
        <v>2637.000123227187</v>
      </c>
      <c r="BK18" s="131">
        <v>2228.6437282431939</v>
      </c>
      <c r="BL18" s="131">
        <v>37.797024269415807</v>
      </c>
      <c r="BM18" s="131">
        <v>31.885143786606047</v>
      </c>
      <c r="BN18" s="131">
        <v>338.67422692797129</v>
      </c>
      <c r="BO18" s="130">
        <v>1434.1399181131744</v>
      </c>
      <c r="BP18" s="130">
        <v>140.09042974679642</v>
      </c>
      <c r="BQ18" s="130">
        <v>1528.7406131193277</v>
      </c>
      <c r="BR18" s="131">
        <v>1368.7445728033113</v>
      </c>
      <c r="BS18" s="131">
        <v>159.99604031601638</v>
      </c>
      <c r="BT18" s="130">
        <v>81.511794871854278</v>
      </c>
      <c r="BU18" s="131">
        <v>44.649344764502047</v>
      </c>
      <c r="BV18" s="131">
        <v>36.862450107352238</v>
      </c>
      <c r="BW18" s="130">
        <v>364.2146314177931</v>
      </c>
      <c r="BX18" s="131">
        <v>27.426179313661379</v>
      </c>
      <c r="BY18" s="131">
        <v>11.710133360059965</v>
      </c>
      <c r="BZ18" s="131">
        <v>325.07831874407174</v>
      </c>
      <c r="CA18" s="130">
        <v>0.4302253676909582</v>
      </c>
      <c r="CB18" s="130">
        <v>0</v>
      </c>
      <c r="CC18" s="130">
        <v>37561.694994254074</v>
      </c>
      <c r="CD18" s="131">
        <v>294.03782861118282</v>
      </c>
      <c r="CE18" s="131">
        <v>36370.746825617891</v>
      </c>
      <c r="CF18" s="131">
        <v>896.9103400250051</v>
      </c>
      <c r="CG18" s="47"/>
      <c r="CH18" s="124">
        <v>0</v>
      </c>
      <c r="CI18" s="61"/>
      <c r="CJ18" s="47"/>
      <c r="CK18" s="125">
        <v>51734.680784255273</v>
      </c>
      <c r="CL18" s="8"/>
    </row>
    <row r="19" spans="1:90" s="22" customFormat="1" ht="26.25" customHeight="1" x14ac:dyDescent="0.25">
      <c r="A19" s="293" t="s">
        <v>138</v>
      </c>
      <c r="B19" s="237" t="s">
        <v>103</v>
      </c>
      <c r="C19" s="118">
        <v>69904.499276484799</v>
      </c>
      <c r="D19" s="130">
        <v>0</v>
      </c>
      <c r="E19" s="131">
        <v>0</v>
      </c>
      <c r="F19" s="131">
        <v>0</v>
      </c>
      <c r="G19" s="131">
        <v>0</v>
      </c>
      <c r="H19" s="130">
        <v>0</v>
      </c>
      <c r="I19" s="130">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0">
        <v>69.112099999999998</v>
      </c>
      <c r="AD19" s="130">
        <v>0</v>
      </c>
      <c r="AE19" s="131">
        <v>0</v>
      </c>
      <c r="AF19" s="131">
        <v>0</v>
      </c>
      <c r="AG19" s="130">
        <v>0</v>
      </c>
      <c r="AH19" s="130">
        <v>0</v>
      </c>
      <c r="AI19" s="131">
        <v>0</v>
      </c>
      <c r="AJ19" s="131">
        <v>0</v>
      </c>
      <c r="AK19" s="131">
        <v>0</v>
      </c>
      <c r="AL19" s="130">
        <v>68415.14501716588</v>
      </c>
      <c r="AM19" s="131">
        <v>0</v>
      </c>
      <c r="AN19" s="131">
        <v>0</v>
      </c>
      <c r="AO19" s="131">
        <v>68415.14501716588</v>
      </c>
      <c r="AP19" s="131">
        <v>0</v>
      </c>
      <c r="AQ19" s="131">
        <v>0</v>
      </c>
      <c r="AR19" s="130">
        <v>0</v>
      </c>
      <c r="AS19" s="130">
        <v>0</v>
      </c>
      <c r="AT19" s="131">
        <v>0</v>
      </c>
      <c r="AU19" s="131">
        <v>0</v>
      </c>
      <c r="AV19" s="131">
        <v>0</v>
      </c>
      <c r="AW19" s="131">
        <v>0</v>
      </c>
      <c r="AX19" s="130">
        <v>0</v>
      </c>
      <c r="AY19" s="131">
        <v>0</v>
      </c>
      <c r="AZ19" s="131">
        <v>0</v>
      </c>
      <c r="BA19" s="131">
        <v>0</v>
      </c>
      <c r="BB19" s="130">
        <v>0</v>
      </c>
      <c r="BC19" s="131">
        <v>0</v>
      </c>
      <c r="BD19" s="130">
        <v>0</v>
      </c>
      <c r="BE19" s="131">
        <v>0</v>
      </c>
      <c r="BF19" s="131">
        <v>0</v>
      </c>
      <c r="BG19" s="131">
        <v>0</v>
      </c>
      <c r="BH19" s="131">
        <v>0</v>
      </c>
      <c r="BI19" s="131">
        <v>0</v>
      </c>
      <c r="BJ19" s="130">
        <v>0</v>
      </c>
      <c r="BK19" s="131">
        <v>0</v>
      </c>
      <c r="BL19" s="131">
        <v>0</v>
      </c>
      <c r="BM19" s="131">
        <v>0</v>
      </c>
      <c r="BN19" s="131">
        <v>0</v>
      </c>
      <c r="BO19" s="130">
        <v>1420.2421593189249</v>
      </c>
      <c r="BP19" s="130">
        <v>0</v>
      </c>
      <c r="BQ19" s="130">
        <v>0</v>
      </c>
      <c r="BR19" s="131">
        <v>0</v>
      </c>
      <c r="BS19" s="131">
        <v>0</v>
      </c>
      <c r="BT19" s="130">
        <v>0</v>
      </c>
      <c r="BU19" s="131">
        <v>0</v>
      </c>
      <c r="BV19" s="131">
        <v>0</v>
      </c>
      <c r="BW19" s="130">
        <v>0</v>
      </c>
      <c r="BX19" s="131">
        <v>0</v>
      </c>
      <c r="BY19" s="131">
        <v>0</v>
      </c>
      <c r="BZ19" s="131">
        <v>0</v>
      </c>
      <c r="CA19" s="130">
        <v>0</v>
      </c>
      <c r="CB19" s="130">
        <v>0</v>
      </c>
      <c r="CC19" s="130">
        <v>0</v>
      </c>
      <c r="CD19" s="131">
        <v>0</v>
      </c>
      <c r="CE19" s="131">
        <v>0</v>
      </c>
      <c r="CF19" s="131">
        <v>0</v>
      </c>
      <c r="CG19" s="47"/>
      <c r="CH19" s="124">
        <v>0</v>
      </c>
      <c r="CI19" s="61"/>
      <c r="CJ19" s="47"/>
      <c r="CK19" s="125">
        <v>69904.499276484799</v>
      </c>
      <c r="CL19" s="8"/>
    </row>
    <row r="20" spans="1:90" s="22" customFormat="1" ht="26.25" customHeight="1" x14ac:dyDescent="0.25">
      <c r="A20" s="293" t="s">
        <v>139</v>
      </c>
      <c r="B20" s="237" t="s">
        <v>104</v>
      </c>
      <c r="C20" s="118">
        <v>0</v>
      </c>
      <c r="D20" s="130">
        <v>0</v>
      </c>
      <c r="E20" s="131">
        <v>0</v>
      </c>
      <c r="F20" s="131">
        <v>0</v>
      </c>
      <c r="G20" s="131">
        <v>0</v>
      </c>
      <c r="H20" s="130">
        <v>0</v>
      </c>
      <c r="I20" s="130">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0">
        <v>0</v>
      </c>
      <c r="AD20" s="130">
        <v>0</v>
      </c>
      <c r="AE20" s="131">
        <v>0</v>
      </c>
      <c r="AF20" s="131">
        <v>0</v>
      </c>
      <c r="AG20" s="130">
        <v>0</v>
      </c>
      <c r="AH20" s="130">
        <v>0</v>
      </c>
      <c r="AI20" s="131">
        <v>0</v>
      </c>
      <c r="AJ20" s="131">
        <v>0</v>
      </c>
      <c r="AK20" s="131">
        <v>0</v>
      </c>
      <c r="AL20" s="130">
        <v>0</v>
      </c>
      <c r="AM20" s="131">
        <v>0</v>
      </c>
      <c r="AN20" s="131">
        <v>0</v>
      </c>
      <c r="AO20" s="131">
        <v>0</v>
      </c>
      <c r="AP20" s="131">
        <v>0</v>
      </c>
      <c r="AQ20" s="131">
        <v>0</v>
      </c>
      <c r="AR20" s="130">
        <v>0</v>
      </c>
      <c r="AS20" s="130">
        <v>0</v>
      </c>
      <c r="AT20" s="131">
        <v>0</v>
      </c>
      <c r="AU20" s="131">
        <v>0</v>
      </c>
      <c r="AV20" s="131">
        <v>0</v>
      </c>
      <c r="AW20" s="131">
        <v>0</v>
      </c>
      <c r="AX20" s="130">
        <v>0</v>
      </c>
      <c r="AY20" s="131">
        <v>0</v>
      </c>
      <c r="AZ20" s="131">
        <v>0</v>
      </c>
      <c r="BA20" s="131">
        <v>0</v>
      </c>
      <c r="BB20" s="130">
        <v>0</v>
      </c>
      <c r="BC20" s="131">
        <v>0</v>
      </c>
      <c r="BD20" s="130">
        <v>0</v>
      </c>
      <c r="BE20" s="131">
        <v>0</v>
      </c>
      <c r="BF20" s="131">
        <v>0</v>
      </c>
      <c r="BG20" s="131">
        <v>0</v>
      </c>
      <c r="BH20" s="131">
        <v>0</v>
      </c>
      <c r="BI20" s="131">
        <v>0</v>
      </c>
      <c r="BJ20" s="130">
        <v>0</v>
      </c>
      <c r="BK20" s="131">
        <v>0</v>
      </c>
      <c r="BL20" s="131">
        <v>0</v>
      </c>
      <c r="BM20" s="131">
        <v>0</v>
      </c>
      <c r="BN20" s="131">
        <v>0</v>
      </c>
      <c r="BO20" s="130">
        <v>0</v>
      </c>
      <c r="BP20" s="130">
        <v>0</v>
      </c>
      <c r="BQ20" s="130">
        <v>0</v>
      </c>
      <c r="BR20" s="131">
        <v>0</v>
      </c>
      <c r="BS20" s="131">
        <v>0</v>
      </c>
      <c r="BT20" s="130">
        <v>0</v>
      </c>
      <c r="BU20" s="131">
        <v>0</v>
      </c>
      <c r="BV20" s="131">
        <v>0</v>
      </c>
      <c r="BW20" s="130">
        <v>0</v>
      </c>
      <c r="BX20" s="131">
        <v>0</v>
      </c>
      <c r="BY20" s="131">
        <v>0</v>
      </c>
      <c r="BZ20" s="131">
        <v>0</v>
      </c>
      <c r="CA20" s="130">
        <v>0</v>
      </c>
      <c r="CB20" s="130">
        <v>0</v>
      </c>
      <c r="CC20" s="130">
        <v>0</v>
      </c>
      <c r="CD20" s="131">
        <v>0</v>
      </c>
      <c r="CE20" s="131">
        <v>0</v>
      </c>
      <c r="CF20" s="131">
        <v>0</v>
      </c>
      <c r="CG20" s="47"/>
      <c r="CH20" s="124">
        <v>0</v>
      </c>
      <c r="CI20" s="61"/>
      <c r="CJ20" s="47"/>
      <c r="CK20" s="125">
        <v>0</v>
      </c>
      <c r="CL20" s="8"/>
    </row>
    <row r="21" spans="1:90" s="22" customFormat="1" ht="26.25" customHeight="1" x14ac:dyDescent="0.25">
      <c r="A21" s="293" t="s">
        <v>140</v>
      </c>
      <c r="B21" s="237" t="s">
        <v>105</v>
      </c>
      <c r="C21" s="118">
        <v>178425.38499344329</v>
      </c>
      <c r="D21" s="130">
        <v>9343.5531527515886</v>
      </c>
      <c r="E21" s="131">
        <v>5836.1622955316261</v>
      </c>
      <c r="F21" s="131">
        <v>2977.5170143352252</v>
      </c>
      <c r="G21" s="131">
        <v>529.87384288473663</v>
      </c>
      <c r="H21" s="130">
        <v>249.12828539005866</v>
      </c>
      <c r="I21" s="130">
        <v>13148.554363278814</v>
      </c>
      <c r="J21" s="131">
        <v>3377.4744587455361</v>
      </c>
      <c r="K21" s="131">
        <v>449.07506556161803</v>
      </c>
      <c r="L21" s="131">
        <v>748.56849595072299</v>
      </c>
      <c r="M21" s="131">
        <v>217.28190588212087</v>
      </c>
      <c r="N21" s="131">
        <v>261.24076448147849</v>
      </c>
      <c r="O21" s="131">
        <v>2016.9125481263409</v>
      </c>
      <c r="P21" s="131">
        <v>207.13146674945955</v>
      </c>
      <c r="Q21" s="131">
        <v>509.12574833101462</v>
      </c>
      <c r="R21" s="131">
        <v>432.81378956502516</v>
      </c>
      <c r="S21" s="131">
        <v>1338.4711810153058</v>
      </c>
      <c r="T21" s="131">
        <v>823.3366359680673</v>
      </c>
      <c r="U21" s="131">
        <v>717.14105716242909</v>
      </c>
      <c r="V21" s="131">
        <v>303.47950314292888</v>
      </c>
      <c r="W21" s="131">
        <v>354.62870014108842</v>
      </c>
      <c r="X21" s="131">
        <v>399.02121122366418</v>
      </c>
      <c r="Y21" s="131">
        <v>318.62201735126018</v>
      </c>
      <c r="Z21" s="131">
        <v>80.314814760818166</v>
      </c>
      <c r="AA21" s="131">
        <v>372.10815422222771</v>
      </c>
      <c r="AB21" s="131">
        <v>221.8068448977063</v>
      </c>
      <c r="AC21" s="130">
        <v>1152.5838458497992</v>
      </c>
      <c r="AD21" s="130">
        <v>4622.5963202112716</v>
      </c>
      <c r="AE21" s="131">
        <v>129.95090863809094</v>
      </c>
      <c r="AF21" s="131">
        <v>4492.6454115731804</v>
      </c>
      <c r="AG21" s="130">
        <v>19690.618543225726</v>
      </c>
      <c r="AH21" s="130">
        <v>20231.37116689665</v>
      </c>
      <c r="AI21" s="131">
        <v>5202.1919847254931</v>
      </c>
      <c r="AJ21" s="131">
        <v>10439.152068980467</v>
      </c>
      <c r="AK21" s="131">
        <v>4590.0271131906866</v>
      </c>
      <c r="AL21" s="130">
        <v>69504.475722368312</v>
      </c>
      <c r="AM21" s="131">
        <v>52094.523725047351</v>
      </c>
      <c r="AN21" s="131">
        <v>12150.930455898264</v>
      </c>
      <c r="AO21" s="131">
        <v>10.980010452186029</v>
      </c>
      <c r="AP21" s="131">
        <v>3728.6261499790444</v>
      </c>
      <c r="AQ21" s="131">
        <v>1519.4153809914646</v>
      </c>
      <c r="AR21" s="130">
        <v>3290.3518706060277</v>
      </c>
      <c r="AS21" s="130">
        <v>3427.0971134490374</v>
      </c>
      <c r="AT21" s="131">
        <v>598.57953705648765</v>
      </c>
      <c r="AU21" s="131">
        <v>192.07339883409992</v>
      </c>
      <c r="AV21" s="131">
        <v>336.38257340184953</v>
      </c>
      <c r="AW21" s="131">
        <v>2300.0616041566004</v>
      </c>
      <c r="AX21" s="130">
        <v>0</v>
      </c>
      <c r="AY21" s="131">
        <v>0</v>
      </c>
      <c r="AZ21" s="131">
        <v>0</v>
      </c>
      <c r="BA21" s="131">
        <v>0</v>
      </c>
      <c r="BB21" s="130">
        <v>2956.3515482875569</v>
      </c>
      <c r="BC21" s="131">
        <v>0</v>
      </c>
      <c r="BD21" s="130">
        <v>6343.9333150803095</v>
      </c>
      <c r="BE21" s="131">
        <v>3385.3091820129275</v>
      </c>
      <c r="BF21" s="131">
        <v>2484.2528862831418</v>
      </c>
      <c r="BG21" s="131">
        <v>170.48909232628574</v>
      </c>
      <c r="BH21" s="131">
        <v>63.721717616013962</v>
      </c>
      <c r="BI21" s="131">
        <v>240.16043684194156</v>
      </c>
      <c r="BJ21" s="130">
        <v>7274.1527356740289</v>
      </c>
      <c r="BK21" s="131">
        <v>2312.2128736574687</v>
      </c>
      <c r="BL21" s="131">
        <v>247.41777486353911</v>
      </c>
      <c r="BM21" s="131">
        <v>122.39836011714118</v>
      </c>
      <c r="BN21" s="131">
        <v>4592.1237270358797</v>
      </c>
      <c r="BO21" s="130">
        <v>6694.8700244647935</v>
      </c>
      <c r="BP21" s="130">
        <v>2339.4279455742108</v>
      </c>
      <c r="BQ21" s="130">
        <v>6975.801115391554</v>
      </c>
      <c r="BR21" s="131">
        <v>5213.1048430672627</v>
      </c>
      <c r="BS21" s="131">
        <v>1762.6962723242918</v>
      </c>
      <c r="BT21" s="130">
        <v>403.06881023613374</v>
      </c>
      <c r="BU21" s="131">
        <v>234.35258526240071</v>
      </c>
      <c r="BV21" s="131">
        <v>168.71622497373303</v>
      </c>
      <c r="BW21" s="130">
        <v>777.44911470741454</v>
      </c>
      <c r="BX21" s="131">
        <v>53.029859379466508</v>
      </c>
      <c r="BY21" s="131">
        <v>282.52076992982745</v>
      </c>
      <c r="BZ21" s="131">
        <v>441.89848539812056</v>
      </c>
      <c r="CA21" s="130">
        <v>0</v>
      </c>
      <c r="CB21" s="130">
        <v>0</v>
      </c>
      <c r="CC21" s="130">
        <v>70645.141589795268</v>
      </c>
      <c r="CD21" s="131">
        <v>0</v>
      </c>
      <c r="CE21" s="131">
        <v>70645.141589795268</v>
      </c>
      <c r="CF21" s="131">
        <v>0</v>
      </c>
      <c r="CG21" s="47"/>
      <c r="CH21" s="124">
        <v>0</v>
      </c>
      <c r="CI21" s="61"/>
      <c r="CJ21" s="47"/>
      <c r="CK21" s="125">
        <v>249070.52658323856</v>
      </c>
      <c r="CL21" s="8"/>
    </row>
    <row r="22" spans="1:90" s="22" customFormat="1" ht="26.25" customHeight="1" x14ac:dyDescent="0.25">
      <c r="A22" s="293" t="s">
        <v>141</v>
      </c>
      <c r="B22" s="237" t="s">
        <v>106</v>
      </c>
      <c r="C22" s="118">
        <v>50049.268534483905</v>
      </c>
      <c r="D22" s="130">
        <v>14416.212896468816</v>
      </c>
      <c r="E22" s="131">
        <v>8998.8502230084268</v>
      </c>
      <c r="F22" s="131">
        <v>2773.3050780551976</v>
      </c>
      <c r="G22" s="131">
        <v>2644.0575954051938</v>
      </c>
      <c r="H22" s="130">
        <v>218.9406644610078</v>
      </c>
      <c r="I22" s="130">
        <v>7082.8449381723285</v>
      </c>
      <c r="J22" s="131">
        <v>949.12853748954899</v>
      </c>
      <c r="K22" s="131">
        <v>119.45836835733284</v>
      </c>
      <c r="L22" s="131">
        <v>362.22417351080657</v>
      </c>
      <c r="M22" s="131">
        <v>78.348200958830972</v>
      </c>
      <c r="N22" s="131">
        <v>65.73824790774232</v>
      </c>
      <c r="O22" s="131">
        <v>21.543128404486961</v>
      </c>
      <c r="P22" s="131">
        <v>577.80096993288976</v>
      </c>
      <c r="Q22" s="131">
        <v>81.509471169487668</v>
      </c>
      <c r="R22" s="131">
        <v>586.90181588220184</v>
      </c>
      <c r="S22" s="131">
        <v>2033.7224882707494</v>
      </c>
      <c r="T22" s="131">
        <v>498.75382383437739</v>
      </c>
      <c r="U22" s="131">
        <v>340.98411571446735</v>
      </c>
      <c r="V22" s="131">
        <v>71.382848241023126</v>
      </c>
      <c r="W22" s="131">
        <v>73.449037924612384</v>
      </c>
      <c r="X22" s="131">
        <v>300.76536520362731</v>
      </c>
      <c r="Y22" s="131">
        <v>134.31767287062894</v>
      </c>
      <c r="Z22" s="131">
        <v>59.880631890020005</v>
      </c>
      <c r="AA22" s="131">
        <v>552.02721221555112</v>
      </c>
      <c r="AB22" s="131">
        <v>174.90882839394368</v>
      </c>
      <c r="AC22" s="130">
        <v>234.32954136253761</v>
      </c>
      <c r="AD22" s="130">
        <v>1412.1803824327644</v>
      </c>
      <c r="AE22" s="131">
        <v>342.37524806981878</v>
      </c>
      <c r="AF22" s="131">
        <v>1069.8051343629456</v>
      </c>
      <c r="AG22" s="130">
        <v>6085.3621129185112</v>
      </c>
      <c r="AH22" s="130">
        <v>5453.1489472700296</v>
      </c>
      <c r="AI22" s="131">
        <v>753.71246401889607</v>
      </c>
      <c r="AJ22" s="131">
        <v>1632.4405334010794</v>
      </c>
      <c r="AK22" s="131">
        <v>3066.9959498500539</v>
      </c>
      <c r="AL22" s="130">
        <v>1499.1995595884389</v>
      </c>
      <c r="AM22" s="131">
        <v>1161.1732655644653</v>
      </c>
      <c r="AN22" s="131">
        <v>4.856975974751724</v>
      </c>
      <c r="AO22" s="131">
        <v>0.83842869227966088</v>
      </c>
      <c r="AP22" s="131">
        <v>265.8080424362347</v>
      </c>
      <c r="AQ22" s="131">
        <v>66.522846920707551</v>
      </c>
      <c r="AR22" s="130">
        <v>1662.2667685044698</v>
      </c>
      <c r="AS22" s="130">
        <v>522.98295481980631</v>
      </c>
      <c r="AT22" s="131">
        <v>41.412882249813826</v>
      </c>
      <c r="AU22" s="131">
        <v>337.51300779551752</v>
      </c>
      <c r="AV22" s="131">
        <v>51.403843484919662</v>
      </c>
      <c r="AW22" s="131">
        <v>92.653221289555276</v>
      </c>
      <c r="AX22" s="130">
        <v>352.82614212716521</v>
      </c>
      <c r="AY22" s="131">
        <v>193.27029978962975</v>
      </c>
      <c r="AZ22" s="131">
        <v>85.444757959707076</v>
      </c>
      <c r="BA22" s="131">
        <v>74.111084377828405</v>
      </c>
      <c r="BB22" s="130">
        <v>75.750032951312846</v>
      </c>
      <c r="BC22" s="131">
        <v>0</v>
      </c>
      <c r="BD22" s="130">
        <v>1622.4724565682527</v>
      </c>
      <c r="BE22" s="131">
        <v>1074.3377513955272</v>
      </c>
      <c r="BF22" s="131">
        <v>112.75184662253537</v>
      </c>
      <c r="BG22" s="131">
        <v>332.43241608005025</v>
      </c>
      <c r="BH22" s="131">
        <v>39.96347039021812</v>
      </c>
      <c r="BI22" s="131">
        <v>62.986972079921671</v>
      </c>
      <c r="BJ22" s="130">
        <v>590.41594973831968</v>
      </c>
      <c r="BK22" s="131">
        <v>24.493428477307706</v>
      </c>
      <c r="BL22" s="131">
        <v>359.79846630615981</v>
      </c>
      <c r="BM22" s="131">
        <v>30.3477907545027</v>
      </c>
      <c r="BN22" s="131">
        <v>175.77626420034952</v>
      </c>
      <c r="BO22" s="130">
        <v>1590.6429364666219</v>
      </c>
      <c r="BP22" s="130">
        <v>1707.544776043927</v>
      </c>
      <c r="BQ22" s="130">
        <v>1196.3507458030335</v>
      </c>
      <c r="BR22" s="131">
        <v>602.87995165280279</v>
      </c>
      <c r="BS22" s="131">
        <v>593.47079415023063</v>
      </c>
      <c r="BT22" s="130">
        <v>1652.4920506208914</v>
      </c>
      <c r="BU22" s="131">
        <v>801.73724643351534</v>
      </c>
      <c r="BV22" s="131">
        <v>850.75480418737618</v>
      </c>
      <c r="BW22" s="130">
        <v>2168.6124729509484</v>
      </c>
      <c r="BX22" s="131">
        <v>333.01452457062499</v>
      </c>
      <c r="BY22" s="131">
        <v>133.07701484626665</v>
      </c>
      <c r="BZ22" s="131">
        <v>1702.5209335340569</v>
      </c>
      <c r="CA22" s="130">
        <v>504.69220521471357</v>
      </c>
      <c r="CB22" s="130">
        <v>0</v>
      </c>
      <c r="CC22" s="130">
        <v>112462.09078273167</v>
      </c>
      <c r="CD22" s="131">
        <v>103547.58670928588</v>
      </c>
      <c r="CE22" s="131">
        <v>0</v>
      </c>
      <c r="CF22" s="131">
        <v>8914.5040734457871</v>
      </c>
      <c r="CG22" s="47"/>
      <c r="CH22" s="124">
        <v>0</v>
      </c>
      <c r="CI22" s="61"/>
      <c r="CJ22" s="47"/>
      <c r="CK22" s="125">
        <v>162511.35931721557</v>
      </c>
      <c r="CL22" s="8"/>
    </row>
    <row r="23" spans="1:90" s="22" customFormat="1" ht="26.25" customHeight="1" x14ac:dyDescent="0.25">
      <c r="A23" s="293" t="s">
        <v>142</v>
      </c>
      <c r="B23" s="237" t="s">
        <v>107</v>
      </c>
      <c r="C23" s="118">
        <v>24391.873839994645</v>
      </c>
      <c r="D23" s="130">
        <v>302.32486703432289</v>
      </c>
      <c r="E23" s="131">
        <v>302.32486703432289</v>
      </c>
      <c r="F23" s="131">
        <v>0</v>
      </c>
      <c r="G23" s="131">
        <v>0</v>
      </c>
      <c r="H23" s="130">
        <v>83.947102208592511</v>
      </c>
      <c r="I23" s="130">
        <v>6356.0616209763275</v>
      </c>
      <c r="J23" s="131">
        <v>103.91507758814083</v>
      </c>
      <c r="K23" s="131">
        <v>136.80771181254767</v>
      </c>
      <c r="L23" s="131">
        <v>9.624251937351147</v>
      </c>
      <c r="M23" s="131">
        <v>1455.2561268622937</v>
      </c>
      <c r="N23" s="131">
        <v>57.66434567730613</v>
      </c>
      <c r="O23" s="131">
        <v>1128.6199999999999</v>
      </c>
      <c r="P23" s="131">
        <v>1585.6991419326721</v>
      </c>
      <c r="Q23" s="131">
        <v>66.015447682630921</v>
      </c>
      <c r="R23" s="131">
        <v>16.981491959606828</v>
      </c>
      <c r="S23" s="131">
        <v>1270.0811610456603</v>
      </c>
      <c r="T23" s="131">
        <v>398.15631000000008</v>
      </c>
      <c r="U23" s="131">
        <v>3.6084376679229928</v>
      </c>
      <c r="V23" s="131">
        <v>29.500949414613714</v>
      </c>
      <c r="W23" s="131">
        <v>36.597695782641807</v>
      </c>
      <c r="X23" s="131">
        <v>3.9454252882751839</v>
      </c>
      <c r="Y23" s="131">
        <v>2.548302732536996</v>
      </c>
      <c r="Z23" s="131">
        <v>0.29581297879426111</v>
      </c>
      <c r="AA23" s="131">
        <v>16.00046269177998</v>
      </c>
      <c r="AB23" s="131">
        <v>34.743467921554142</v>
      </c>
      <c r="AC23" s="130">
        <v>0</v>
      </c>
      <c r="AD23" s="130">
        <v>15.336169343983997</v>
      </c>
      <c r="AE23" s="131">
        <v>4.7479573353235596</v>
      </c>
      <c r="AF23" s="131">
        <v>10.588212008660436</v>
      </c>
      <c r="AG23" s="130">
        <v>171.77120172721186</v>
      </c>
      <c r="AH23" s="130">
        <v>6.5090155227265338</v>
      </c>
      <c r="AI23" s="131">
        <v>0.86399964823628328</v>
      </c>
      <c r="AJ23" s="131">
        <v>2.7774957465680958</v>
      </c>
      <c r="AK23" s="131">
        <v>2.8675201279221549</v>
      </c>
      <c r="AL23" s="130">
        <v>17399.390403318885</v>
      </c>
      <c r="AM23" s="131">
        <v>0</v>
      </c>
      <c r="AN23" s="131">
        <v>17399.390403318885</v>
      </c>
      <c r="AO23" s="131">
        <v>0</v>
      </c>
      <c r="AP23" s="131">
        <v>0</v>
      </c>
      <c r="AQ23" s="131">
        <v>0</v>
      </c>
      <c r="AR23" s="130">
        <v>0</v>
      </c>
      <c r="AS23" s="130">
        <v>3.9971640216564226</v>
      </c>
      <c r="AT23" s="131">
        <v>0</v>
      </c>
      <c r="AU23" s="131">
        <v>3.9971640216564226</v>
      </c>
      <c r="AV23" s="131">
        <v>0</v>
      </c>
      <c r="AW23" s="131">
        <v>0</v>
      </c>
      <c r="AX23" s="130">
        <v>0</v>
      </c>
      <c r="AY23" s="131">
        <v>0</v>
      </c>
      <c r="AZ23" s="131">
        <v>0</v>
      </c>
      <c r="BA23" s="131">
        <v>0</v>
      </c>
      <c r="BB23" s="130">
        <v>0</v>
      </c>
      <c r="BC23" s="131">
        <v>0</v>
      </c>
      <c r="BD23" s="130">
        <v>0</v>
      </c>
      <c r="BE23" s="131">
        <v>0</v>
      </c>
      <c r="BF23" s="131">
        <v>0</v>
      </c>
      <c r="BG23" s="131">
        <v>0</v>
      </c>
      <c r="BH23" s="131">
        <v>0</v>
      </c>
      <c r="BI23" s="131">
        <v>0</v>
      </c>
      <c r="BJ23" s="130">
        <v>0</v>
      </c>
      <c r="BK23" s="131">
        <v>0</v>
      </c>
      <c r="BL23" s="131">
        <v>0</v>
      </c>
      <c r="BM23" s="131">
        <v>0</v>
      </c>
      <c r="BN23" s="131">
        <v>0</v>
      </c>
      <c r="BO23" s="130">
        <v>0</v>
      </c>
      <c r="BP23" s="130">
        <v>0</v>
      </c>
      <c r="BQ23" s="130">
        <v>0</v>
      </c>
      <c r="BR23" s="131">
        <v>0</v>
      </c>
      <c r="BS23" s="131">
        <v>0</v>
      </c>
      <c r="BT23" s="130">
        <v>17.714207768105787</v>
      </c>
      <c r="BU23" s="131">
        <v>8.453018996617681</v>
      </c>
      <c r="BV23" s="131">
        <v>9.2611887714881043</v>
      </c>
      <c r="BW23" s="130">
        <v>27.629081616268515</v>
      </c>
      <c r="BX23" s="131">
        <v>4.1970770508534034</v>
      </c>
      <c r="BY23" s="131">
        <v>8.1757206578926683E-2</v>
      </c>
      <c r="BZ23" s="131">
        <v>23.350247358836185</v>
      </c>
      <c r="CA23" s="130">
        <v>7.1930064565641922</v>
      </c>
      <c r="CB23" s="130">
        <v>0</v>
      </c>
      <c r="CC23" s="130">
        <v>0</v>
      </c>
      <c r="CD23" s="131">
        <v>0</v>
      </c>
      <c r="CE23" s="131">
        <v>0</v>
      </c>
      <c r="CF23" s="131">
        <v>0</v>
      </c>
      <c r="CG23" s="47"/>
      <c r="CH23" s="124">
        <v>0</v>
      </c>
      <c r="CI23" s="61"/>
      <c r="CJ23" s="47"/>
      <c r="CK23" s="125">
        <v>24391.873839994645</v>
      </c>
      <c r="CL23" s="8"/>
    </row>
    <row r="24" spans="1:90" s="22" customFormat="1" ht="26.25" customHeight="1" x14ac:dyDescent="0.25">
      <c r="A24" s="293" t="s">
        <v>143</v>
      </c>
      <c r="B24" s="237" t="s">
        <v>108</v>
      </c>
      <c r="C24" s="118">
        <v>120819.53119067804</v>
      </c>
      <c r="D24" s="130">
        <v>52.056365091648715</v>
      </c>
      <c r="E24" s="131">
        <v>51.722114841866983</v>
      </c>
      <c r="F24" s="131">
        <v>0.26659718970268809</v>
      </c>
      <c r="G24" s="131">
        <v>6.7653060079043606E-2</v>
      </c>
      <c r="H24" s="130">
        <v>10.332358403845006</v>
      </c>
      <c r="I24" s="130">
        <v>118847.79652585252</v>
      </c>
      <c r="J24" s="131">
        <v>126.98716136573907</v>
      </c>
      <c r="K24" s="131">
        <v>6.4419590572573435</v>
      </c>
      <c r="L24" s="131">
        <v>3.1444014550233952</v>
      </c>
      <c r="M24" s="131">
        <v>69.170685777705046</v>
      </c>
      <c r="N24" s="131">
        <v>21.065566862598093</v>
      </c>
      <c r="O24" s="131">
        <v>37917.808439430264</v>
      </c>
      <c r="P24" s="131">
        <v>80316.332117842729</v>
      </c>
      <c r="Q24" s="131">
        <v>83.704487613163764</v>
      </c>
      <c r="R24" s="131">
        <v>4.736763373077487</v>
      </c>
      <c r="S24" s="131">
        <v>106.80277860066717</v>
      </c>
      <c r="T24" s="131">
        <v>27.963786577213749</v>
      </c>
      <c r="U24" s="131">
        <v>54.166237748932161</v>
      </c>
      <c r="V24" s="131">
        <v>9.7382499045391295</v>
      </c>
      <c r="W24" s="131">
        <v>10.859580301968323</v>
      </c>
      <c r="X24" s="131">
        <v>41.340705837081018</v>
      </c>
      <c r="Y24" s="131">
        <v>12.489206213621324</v>
      </c>
      <c r="Z24" s="131">
        <v>3.0024831152037228</v>
      </c>
      <c r="AA24" s="131">
        <v>4.8102862250979301</v>
      </c>
      <c r="AB24" s="131">
        <v>27.231628550656595</v>
      </c>
      <c r="AC24" s="130">
        <v>876.40106413075875</v>
      </c>
      <c r="AD24" s="130">
        <v>45.375382043324194</v>
      </c>
      <c r="AE24" s="131">
        <v>9.367405435275046</v>
      </c>
      <c r="AF24" s="131">
        <v>36.007976608049148</v>
      </c>
      <c r="AG24" s="130">
        <v>67.557062865528366</v>
      </c>
      <c r="AH24" s="130">
        <v>507.1310673933113</v>
      </c>
      <c r="AI24" s="131">
        <v>90.373806502183214</v>
      </c>
      <c r="AJ24" s="131">
        <v>187.83031079260488</v>
      </c>
      <c r="AK24" s="131">
        <v>228.92695009852321</v>
      </c>
      <c r="AL24" s="130">
        <v>11.63669421470065</v>
      </c>
      <c r="AM24" s="131">
        <v>6.8883211943963936</v>
      </c>
      <c r="AN24" s="131">
        <v>0.27716979330789449</v>
      </c>
      <c r="AO24" s="131">
        <v>1.9045579962046819</v>
      </c>
      <c r="AP24" s="131">
        <v>0.97484642083485884</v>
      </c>
      <c r="AQ24" s="131">
        <v>1.5917988099568212</v>
      </c>
      <c r="AR24" s="130">
        <v>85.767460004724228</v>
      </c>
      <c r="AS24" s="130">
        <v>24.234468813573635</v>
      </c>
      <c r="AT24" s="131">
        <v>13.809301476362972</v>
      </c>
      <c r="AU24" s="131">
        <v>7.6931791094434621</v>
      </c>
      <c r="AV24" s="131">
        <v>1.326306651961888</v>
      </c>
      <c r="AW24" s="131">
        <v>1.4056815758053101</v>
      </c>
      <c r="AX24" s="130">
        <v>3.5024999916624004</v>
      </c>
      <c r="AY24" s="131">
        <v>2.1838017319217711</v>
      </c>
      <c r="AZ24" s="131">
        <v>0.91412103040989401</v>
      </c>
      <c r="BA24" s="131">
        <v>0.40457722933073542</v>
      </c>
      <c r="BB24" s="130">
        <v>2.2044302878590303</v>
      </c>
      <c r="BC24" s="131">
        <v>0</v>
      </c>
      <c r="BD24" s="130">
        <v>23.012348924136475</v>
      </c>
      <c r="BE24" s="131">
        <v>10.567305059072348</v>
      </c>
      <c r="BF24" s="131">
        <v>2.3419752725633112</v>
      </c>
      <c r="BG24" s="131">
        <v>7.3149925311463795</v>
      </c>
      <c r="BH24" s="131">
        <v>0.30747742698259384</v>
      </c>
      <c r="BI24" s="131">
        <v>2.48059863437184</v>
      </c>
      <c r="BJ24" s="130">
        <v>8.5394697023230997</v>
      </c>
      <c r="BK24" s="131">
        <v>0.76687866256790849</v>
      </c>
      <c r="BL24" s="131">
        <v>1.7664817091463019</v>
      </c>
      <c r="BM24" s="131">
        <v>0.25252122011573325</v>
      </c>
      <c r="BN24" s="131">
        <v>5.7535881104931548</v>
      </c>
      <c r="BO24" s="130">
        <v>26.480503854071408</v>
      </c>
      <c r="BP24" s="130">
        <v>53.983026712442765</v>
      </c>
      <c r="BQ24" s="130">
        <v>21.98654461638214</v>
      </c>
      <c r="BR24" s="131">
        <v>8.6447174397635429</v>
      </c>
      <c r="BS24" s="131">
        <v>13.341827176618599</v>
      </c>
      <c r="BT24" s="130">
        <v>39.641059547800992</v>
      </c>
      <c r="BU24" s="131">
        <v>21.170192262673783</v>
      </c>
      <c r="BV24" s="131">
        <v>18.470867285127209</v>
      </c>
      <c r="BW24" s="130">
        <v>101.87849899351112</v>
      </c>
      <c r="BX24" s="131">
        <v>58.334082345224921</v>
      </c>
      <c r="BY24" s="131">
        <v>7.8294339298010236</v>
      </c>
      <c r="BZ24" s="131">
        <v>35.714982718485174</v>
      </c>
      <c r="CA24" s="130">
        <v>10.014359233916444</v>
      </c>
      <c r="CB24" s="130">
        <v>0</v>
      </c>
      <c r="CC24" s="130">
        <v>4622.7425952671401</v>
      </c>
      <c r="CD24" s="131">
        <v>1110.7310258519574</v>
      </c>
      <c r="CE24" s="131">
        <v>584.38939531532105</v>
      </c>
      <c r="CF24" s="131">
        <v>2927.6221740998617</v>
      </c>
      <c r="CG24" s="47"/>
      <c r="CH24" s="124">
        <v>0</v>
      </c>
      <c r="CI24" s="61"/>
      <c r="CJ24" s="47"/>
      <c r="CK24" s="125">
        <v>125442.27378594517</v>
      </c>
      <c r="CL24" s="8"/>
    </row>
    <row r="25" spans="1:90" s="22" customFormat="1" ht="26.25" customHeight="1" x14ac:dyDescent="0.25">
      <c r="A25" s="293" t="s">
        <v>144</v>
      </c>
      <c r="B25" s="237" t="s">
        <v>109</v>
      </c>
      <c r="C25" s="118">
        <v>0</v>
      </c>
      <c r="D25" s="130">
        <v>0</v>
      </c>
      <c r="E25" s="131">
        <v>0</v>
      </c>
      <c r="F25" s="131">
        <v>0</v>
      </c>
      <c r="G25" s="131">
        <v>0</v>
      </c>
      <c r="H25" s="130">
        <v>0</v>
      </c>
      <c r="I25" s="130">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0">
        <v>0</v>
      </c>
      <c r="AD25" s="130">
        <v>0</v>
      </c>
      <c r="AE25" s="131">
        <v>0</v>
      </c>
      <c r="AF25" s="131">
        <v>0</v>
      </c>
      <c r="AG25" s="130">
        <v>0</v>
      </c>
      <c r="AH25" s="130">
        <v>0</v>
      </c>
      <c r="AI25" s="131">
        <v>0</v>
      </c>
      <c r="AJ25" s="131">
        <v>0</v>
      </c>
      <c r="AK25" s="131">
        <v>0</v>
      </c>
      <c r="AL25" s="130">
        <v>0</v>
      </c>
      <c r="AM25" s="131">
        <v>0</v>
      </c>
      <c r="AN25" s="131">
        <v>0</v>
      </c>
      <c r="AO25" s="131">
        <v>0</v>
      </c>
      <c r="AP25" s="131">
        <v>0</v>
      </c>
      <c r="AQ25" s="131">
        <v>0</v>
      </c>
      <c r="AR25" s="130">
        <v>0</v>
      </c>
      <c r="AS25" s="130">
        <v>0</v>
      </c>
      <c r="AT25" s="131">
        <v>0</v>
      </c>
      <c r="AU25" s="131">
        <v>0</v>
      </c>
      <c r="AV25" s="131">
        <v>0</v>
      </c>
      <c r="AW25" s="131">
        <v>0</v>
      </c>
      <c r="AX25" s="130">
        <v>0</v>
      </c>
      <c r="AY25" s="131">
        <v>0</v>
      </c>
      <c r="AZ25" s="131">
        <v>0</v>
      </c>
      <c r="BA25" s="131">
        <v>0</v>
      </c>
      <c r="BB25" s="130">
        <v>0</v>
      </c>
      <c r="BC25" s="131">
        <v>0</v>
      </c>
      <c r="BD25" s="130">
        <v>0</v>
      </c>
      <c r="BE25" s="131">
        <v>0</v>
      </c>
      <c r="BF25" s="131">
        <v>0</v>
      </c>
      <c r="BG25" s="131">
        <v>0</v>
      </c>
      <c r="BH25" s="131">
        <v>0</v>
      </c>
      <c r="BI25" s="131">
        <v>0</v>
      </c>
      <c r="BJ25" s="130">
        <v>0</v>
      </c>
      <c r="BK25" s="131">
        <v>0</v>
      </c>
      <c r="BL25" s="131">
        <v>0</v>
      </c>
      <c r="BM25" s="131">
        <v>0</v>
      </c>
      <c r="BN25" s="131">
        <v>0</v>
      </c>
      <c r="BO25" s="130">
        <v>0</v>
      </c>
      <c r="BP25" s="130">
        <v>0</v>
      </c>
      <c r="BQ25" s="130">
        <v>0</v>
      </c>
      <c r="BR25" s="131">
        <v>0</v>
      </c>
      <c r="BS25" s="131">
        <v>0</v>
      </c>
      <c r="BT25" s="130">
        <v>0</v>
      </c>
      <c r="BU25" s="131">
        <v>0</v>
      </c>
      <c r="BV25" s="131">
        <v>0</v>
      </c>
      <c r="BW25" s="130">
        <v>0</v>
      </c>
      <c r="BX25" s="131">
        <v>0</v>
      </c>
      <c r="BY25" s="131">
        <v>0</v>
      </c>
      <c r="BZ25" s="131">
        <v>0</v>
      </c>
      <c r="CA25" s="130">
        <v>0</v>
      </c>
      <c r="CB25" s="130">
        <v>0</v>
      </c>
      <c r="CC25" s="130">
        <v>0</v>
      </c>
      <c r="CD25" s="131">
        <v>0</v>
      </c>
      <c r="CE25" s="131">
        <v>0</v>
      </c>
      <c r="CF25" s="131">
        <v>0</v>
      </c>
      <c r="CG25" s="47"/>
      <c r="CH25" s="124">
        <v>0</v>
      </c>
      <c r="CI25" s="61"/>
      <c r="CJ25" s="47"/>
      <c r="CK25" s="125">
        <v>0</v>
      </c>
      <c r="CL25" s="8"/>
    </row>
    <row r="26" spans="1:90" s="22" customFormat="1" ht="26.25" customHeight="1" x14ac:dyDescent="0.25">
      <c r="A26" s="293" t="s">
        <v>145</v>
      </c>
      <c r="B26" s="237" t="s">
        <v>110</v>
      </c>
      <c r="C26" s="118">
        <v>0</v>
      </c>
      <c r="D26" s="130">
        <v>0</v>
      </c>
      <c r="E26" s="131">
        <v>0</v>
      </c>
      <c r="F26" s="131">
        <v>0</v>
      </c>
      <c r="G26" s="131">
        <v>0</v>
      </c>
      <c r="H26" s="130">
        <v>0</v>
      </c>
      <c r="I26" s="130">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0">
        <v>0</v>
      </c>
      <c r="AD26" s="130">
        <v>0</v>
      </c>
      <c r="AE26" s="131">
        <v>0</v>
      </c>
      <c r="AF26" s="131">
        <v>0</v>
      </c>
      <c r="AG26" s="130">
        <v>0</v>
      </c>
      <c r="AH26" s="130">
        <v>0</v>
      </c>
      <c r="AI26" s="131">
        <v>0</v>
      </c>
      <c r="AJ26" s="131">
        <v>0</v>
      </c>
      <c r="AK26" s="131">
        <v>0</v>
      </c>
      <c r="AL26" s="130">
        <v>0</v>
      </c>
      <c r="AM26" s="131">
        <v>0</v>
      </c>
      <c r="AN26" s="131">
        <v>0</v>
      </c>
      <c r="AO26" s="131">
        <v>0</v>
      </c>
      <c r="AP26" s="131">
        <v>0</v>
      </c>
      <c r="AQ26" s="131">
        <v>0</v>
      </c>
      <c r="AR26" s="130">
        <v>0</v>
      </c>
      <c r="AS26" s="130">
        <v>0</v>
      </c>
      <c r="AT26" s="131">
        <v>0</v>
      </c>
      <c r="AU26" s="131">
        <v>0</v>
      </c>
      <c r="AV26" s="131">
        <v>0</v>
      </c>
      <c r="AW26" s="131">
        <v>0</v>
      </c>
      <c r="AX26" s="130">
        <v>0</v>
      </c>
      <c r="AY26" s="131">
        <v>0</v>
      </c>
      <c r="AZ26" s="131">
        <v>0</v>
      </c>
      <c r="BA26" s="131">
        <v>0</v>
      </c>
      <c r="BB26" s="130">
        <v>0</v>
      </c>
      <c r="BC26" s="131">
        <v>0</v>
      </c>
      <c r="BD26" s="130">
        <v>0</v>
      </c>
      <c r="BE26" s="131">
        <v>0</v>
      </c>
      <c r="BF26" s="131">
        <v>0</v>
      </c>
      <c r="BG26" s="131">
        <v>0</v>
      </c>
      <c r="BH26" s="131">
        <v>0</v>
      </c>
      <c r="BI26" s="131">
        <v>0</v>
      </c>
      <c r="BJ26" s="130">
        <v>0</v>
      </c>
      <c r="BK26" s="131">
        <v>0</v>
      </c>
      <c r="BL26" s="131">
        <v>0</v>
      </c>
      <c r="BM26" s="131">
        <v>0</v>
      </c>
      <c r="BN26" s="131">
        <v>0</v>
      </c>
      <c r="BO26" s="130">
        <v>0</v>
      </c>
      <c r="BP26" s="130">
        <v>0</v>
      </c>
      <c r="BQ26" s="130">
        <v>0</v>
      </c>
      <c r="BR26" s="131">
        <v>0</v>
      </c>
      <c r="BS26" s="131">
        <v>0</v>
      </c>
      <c r="BT26" s="130">
        <v>0</v>
      </c>
      <c r="BU26" s="131">
        <v>0</v>
      </c>
      <c r="BV26" s="131">
        <v>0</v>
      </c>
      <c r="BW26" s="130">
        <v>0</v>
      </c>
      <c r="BX26" s="131">
        <v>0</v>
      </c>
      <c r="BY26" s="131">
        <v>0</v>
      </c>
      <c r="BZ26" s="131">
        <v>0</v>
      </c>
      <c r="CA26" s="130">
        <v>0</v>
      </c>
      <c r="CB26" s="130">
        <v>0</v>
      </c>
      <c r="CC26" s="130">
        <v>0</v>
      </c>
      <c r="CD26" s="131">
        <v>0</v>
      </c>
      <c r="CE26" s="131">
        <v>0</v>
      </c>
      <c r="CF26" s="131">
        <v>0</v>
      </c>
      <c r="CG26" s="47"/>
      <c r="CH26" s="124">
        <v>0</v>
      </c>
      <c r="CI26" s="61"/>
      <c r="CJ26" s="47"/>
      <c r="CK26" s="125">
        <v>0</v>
      </c>
      <c r="CL26" s="8"/>
    </row>
    <row r="27" spans="1:90" s="22" customFormat="1" ht="26.25" customHeight="1" x14ac:dyDescent="0.25">
      <c r="A27" s="293" t="s">
        <v>146</v>
      </c>
      <c r="B27" s="237" t="s">
        <v>111</v>
      </c>
      <c r="C27" s="118">
        <v>55208.685639170464</v>
      </c>
      <c r="D27" s="130">
        <v>516.8771220399999</v>
      </c>
      <c r="E27" s="131">
        <v>516.8771220399999</v>
      </c>
      <c r="F27" s="131">
        <v>0</v>
      </c>
      <c r="G27" s="131">
        <v>0</v>
      </c>
      <c r="H27" s="130">
        <v>22.567144236488939</v>
      </c>
      <c r="I27" s="130">
        <v>23384.484149168671</v>
      </c>
      <c r="J27" s="131">
        <v>2698.8251490500002</v>
      </c>
      <c r="K27" s="131">
        <v>0</v>
      </c>
      <c r="L27" s="131">
        <v>1483.2713089564149</v>
      </c>
      <c r="M27" s="131">
        <v>12213.838750835797</v>
      </c>
      <c r="N27" s="131">
        <v>3237.0000161181451</v>
      </c>
      <c r="O27" s="131">
        <v>10.395685387826038</v>
      </c>
      <c r="P27" s="131">
        <v>87.320174974912931</v>
      </c>
      <c r="Q27" s="131">
        <v>66.020000675087076</v>
      </c>
      <c r="R27" s="131">
        <v>1621.9995372354394</v>
      </c>
      <c r="S27" s="131">
        <v>415.58508576351107</v>
      </c>
      <c r="T27" s="131">
        <v>0</v>
      </c>
      <c r="U27" s="131">
        <v>9.7009627997678454</v>
      </c>
      <c r="V27" s="131">
        <v>3.6494895161346275</v>
      </c>
      <c r="W27" s="131">
        <v>3.5903254369481443</v>
      </c>
      <c r="X27" s="131">
        <v>10.90720938791857</v>
      </c>
      <c r="Y27" s="131">
        <v>7.3164947136073577</v>
      </c>
      <c r="Z27" s="131">
        <v>0.84931592621648433</v>
      </c>
      <c r="AA27" s="131">
        <v>1510.1907065315365</v>
      </c>
      <c r="AB27" s="131">
        <v>4.0239358594069721</v>
      </c>
      <c r="AC27" s="130">
        <v>23330.129890077998</v>
      </c>
      <c r="AD27" s="130">
        <v>1073.5598422549897</v>
      </c>
      <c r="AE27" s="131">
        <v>1.2171410387994528</v>
      </c>
      <c r="AF27" s="131">
        <v>1072.3427012161901</v>
      </c>
      <c r="AG27" s="130">
        <v>6454.5520512002431</v>
      </c>
      <c r="AH27" s="130">
        <v>72.671953510384867</v>
      </c>
      <c r="AI27" s="131">
        <v>9.597872471800093</v>
      </c>
      <c r="AJ27" s="131">
        <v>20.588390347617899</v>
      </c>
      <c r="AK27" s="131">
        <v>42.485690690966884</v>
      </c>
      <c r="AL27" s="130">
        <v>0.35540608166271248</v>
      </c>
      <c r="AM27" s="131">
        <v>0.26257435096295906</v>
      </c>
      <c r="AN27" s="131">
        <v>5.4726389541085146E-3</v>
      </c>
      <c r="AO27" s="131">
        <v>8.4593559400737424E-4</v>
      </c>
      <c r="AP27" s="131">
        <v>2.9287642619303104E-2</v>
      </c>
      <c r="AQ27" s="131">
        <v>5.7225513532334481E-2</v>
      </c>
      <c r="AR27" s="130">
        <v>22.049388800066502</v>
      </c>
      <c r="AS27" s="130">
        <v>190.12094034050699</v>
      </c>
      <c r="AT27" s="131">
        <v>189.74405776230802</v>
      </c>
      <c r="AU27" s="131">
        <v>0.19650457555812925</v>
      </c>
      <c r="AV27" s="131">
        <v>4.3261834681300827E-2</v>
      </c>
      <c r="AW27" s="131">
        <v>0.13711616795955558</v>
      </c>
      <c r="AX27" s="130">
        <v>0.26542736266160694</v>
      </c>
      <c r="AY27" s="131">
        <v>0.10605278290153344</v>
      </c>
      <c r="AZ27" s="131">
        <v>3.286201606952964E-2</v>
      </c>
      <c r="BA27" s="131">
        <v>0.12651256369054387</v>
      </c>
      <c r="BB27" s="130">
        <v>0.31781221858092268</v>
      </c>
      <c r="BC27" s="131">
        <v>0</v>
      </c>
      <c r="BD27" s="130">
        <v>10.737193795646951</v>
      </c>
      <c r="BE27" s="131">
        <v>3.4640877365374112</v>
      </c>
      <c r="BF27" s="131">
        <v>0.208697317042703</v>
      </c>
      <c r="BG27" s="131">
        <v>6.7801637574115166</v>
      </c>
      <c r="BH27" s="131">
        <v>4.2255771874250683E-2</v>
      </c>
      <c r="BI27" s="131">
        <v>0.24198921278106952</v>
      </c>
      <c r="BJ27" s="130">
        <v>0.63002708136895103</v>
      </c>
      <c r="BK27" s="131">
        <v>3.4083875370925686E-2</v>
      </c>
      <c r="BL27" s="131">
        <v>0.45461314737725911</v>
      </c>
      <c r="BM27" s="131">
        <v>1.9162547126205501E-3</v>
      </c>
      <c r="BN27" s="131">
        <v>0.13941380390814567</v>
      </c>
      <c r="BO27" s="130">
        <v>1.4715336895957982</v>
      </c>
      <c r="BP27" s="130">
        <v>35.291541401944492</v>
      </c>
      <c r="BQ27" s="130">
        <v>88.27282025229502</v>
      </c>
      <c r="BR27" s="131">
        <v>60.310255526238727</v>
      </c>
      <c r="BS27" s="131">
        <v>27.962564726056296</v>
      </c>
      <c r="BT27" s="130">
        <v>1.4385328573260909</v>
      </c>
      <c r="BU27" s="131">
        <v>0.71964077440527796</v>
      </c>
      <c r="BV27" s="131">
        <v>0.71889208292081286</v>
      </c>
      <c r="BW27" s="130">
        <v>2.8928628000470393</v>
      </c>
      <c r="BX27" s="131">
        <v>4.8382418738640534E-2</v>
      </c>
      <c r="BY27" s="131">
        <v>2.45696849818074</v>
      </c>
      <c r="BZ27" s="131">
        <v>0.38751188312765916</v>
      </c>
      <c r="CA27" s="130">
        <v>0</v>
      </c>
      <c r="CB27" s="130">
        <v>0</v>
      </c>
      <c r="CC27" s="130">
        <v>22649.978923054183</v>
      </c>
      <c r="CD27" s="131">
        <v>5535.3122391238767</v>
      </c>
      <c r="CE27" s="131">
        <v>0</v>
      </c>
      <c r="CF27" s="131">
        <v>17114.666683930307</v>
      </c>
      <c r="CG27" s="47"/>
      <c r="CH27" s="124">
        <v>0</v>
      </c>
      <c r="CI27" s="61"/>
      <c r="CJ27" s="47"/>
      <c r="CK27" s="125">
        <v>77858.664562224643</v>
      </c>
      <c r="CL27" s="8"/>
    </row>
    <row r="28" spans="1:90" s="22" customFormat="1" ht="26.25" customHeight="1" x14ac:dyDescent="0.25">
      <c r="A28" s="293" t="s">
        <v>147</v>
      </c>
      <c r="B28" s="237" t="s">
        <v>112</v>
      </c>
      <c r="C28" s="118">
        <v>6776.5104191758428</v>
      </c>
      <c r="D28" s="130">
        <v>405.51117357650043</v>
      </c>
      <c r="E28" s="131">
        <v>288.58060173721913</v>
      </c>
      <c r="F28" s="131">
        <v>98.090348087650227</v>
      </c>
      <c r="G28" s="131">
        <v>18.840223751631061</v>
      </c>
      <c r="H28" s="130">
        <v>10.601451544974548</v>
      </c>
      <c r="I28" s="130">
        <v>530.0543443058541</v>
      </c>
      <c r="J28" s="131">
        <v>126.00986725909755</v>
      </c>
      <c r="K28" s="131">
        <v>14.662407480977619</v>
      </c>
      <c r="L28" s="131">
        <v>23.825149977976011</v>
      </c>
      <c r="M28" s="131">
        <v>7.5012451567856369</v>
      </c>
      <c r="N28" s="131">
        <v>8.9602284646440857</v>
      </c>
      <c r="O28" s="131">
        <v>63.443678839379217</v>
      </c>
      <c r="P28" s="131">
        <v>33.534351098711035</v>
      </c>
      <c r="Q28" s="131">
        <v>16.960307420255589</v>
      </c>
      <c r="R28" s="131">
        <v>14.109512987345434</v>
      </c>
      <c r="S28" s="131">
        <v>46.467367541233116</v>
      </c>
      <c r="T28" s="131">
        <v>25.963820592455214</v>
      </c>
      <c r="U28" s="131">
        <v>40.638699286315173</v>
      </c>
      <c r="V28" s="131">
        <v>13.952330702765456</v>
      </c>
      <c r="W28" s="131">
        <v>15.497610774455852</v>
      </c>
      <c r="X28" s="131">
        <v>25.808739663143765</v>
      </c>
      <c r="Y28" s="131">
        <v>18.791197768376847</v>
      </c>
      <c r="Z28" s="131">
        <v>3.686162279830707</v>
      </c>
      <c r="AA28" s="131">
        <v>11.976583234576335</v>
      </c>
      <c r="AB28" s="131">
        <v>18.265083777529604</v>
      </c>
      <c r="AC28" s="130">
        <v>955.90745909690304</v>
      </c>
      <c r="AD28" s="130">
        <v>161.63948897547877</v>
      </c>
      <c r="AE28" s="131">
        <v>4.6549565406708542</v>
      </c>
      <c r="AF28" s="131">
        <v>156.9845324348079</v>
      </c>
      <c r="AG28" s="130">
        <v>643.63747246441187</v>
      </c>
      <c r="AH28" s="130">
        <v>675.10028143270677</v>
      </c>
      <c r="AI28" s="131">
        <v>168.02016482423295</v>
      </c>
      <c r="AJ28" s="131">
        <v>357.4146676604434</v>
      </c>
      <c r="AK28" s="131">
        <v>149.66544894803042</v>
      </c>
      <c r="AL28" s="130">
        <v>1877.6086106500823</v>
      </c>
      <c r="AM28" s="131">
        <v>1672.5635357500234</v>
      </c>
      <c r="AN28" s="131">
        <v>8.3198870483298215</v>
      </c>
      <c r="AO28" s="131">
        <v>0.51874106759933147</v>
      </c>
      <c r="AP28" s="131">
        <v>147.25462925019642</v>
      </c>
      <c r="AQ28" s="131">
        <v>48.951817533933387</v>
      </c>
      <c r="AR28" s="130">
        <v>106.23340062206452</v>
      </c>
      <c r="AS28" s="130">
        <v>117.38149110218978</v>
      </c>
      <c r="AT28" s="131">
        <v>19.26782710972553</v>
      </c>
      <c r="AU28" s="131">
        <v>7.5524217833980387</v>
      </c>
      <c r="AV28" s="131">
        <v>11.108875545883706</v>
      </c>
      <c r="AW28" s="131">
        <v>79.452366663182502</v>
      </c>
      <c r="AX28" s="130">
        <v>5.9816202845402566</v>
      </c>
      <c r="AY28" s="131">
        <v>7.8773203154004878E-2</v>
      </c>
      <c r="AZ28" s="131">
        <v>1.4728447913589571</v>
      </c>
      <c r="BA28" s="131">
        <v>4.4300022900272946</v>
      </c>
      <c r="BB28" s="130">
        <v>95.621482500762085</v>
      </c>
      <c r="BC28" s="131">
        <v>0</v>
      </c>
      <c r="BD28" s="130">
        <v>235.26637902640948</v>
      </c>
      <c r="BE28" s="131">
        <v>121.75813775932178</v>
      </c>
      <c r="BF28" s="131">
        <v>95.302894954312677</v>
      </c>
      <c r="BG28" s="131">
        <v>5.7112802889056065</v>
      </c>
      <c r="BH28" s="131">
        <v>4.3855334211612194</v>
      </c>
      <c r="BI28" s="131">
        <v>8.1085326027081681</v>
      </c>
      <c r="BJ28" s="130">
        <v>308.49102954652892</v>
      </c>
      <c r="BK28" s="131">
        <v>139.63957984088069</v>
      </c>
      <c r="BL28" s="131">
        <v>9.3741738914297112</v>
      </c>
      <c r="BM28" s="131">
        <v>4.8099925912138772</v>
      </c>
      <c r="BN28" s="131">
        <v>154.66728322300466</v>
      </c>
      <c r="BO28" s="130">
        <v>253.45172822592835</v>
      </c>
      <c r="BP28" s="130">
        <v>77.854664110213434</v>
      </c>
      <c r="BQ28" s="130">
        <v>265.50684616958273</v>
      </c>
      <c r="BR28" s="131">
        <v>205.19945657595849</v>
      </c>
      <c r="BS28" s="131">
        <v>60.307389593624251</v>
      </c>
      <c r="BT28" s="130">
        <v>15.100206801724802</v>
      </c>
      <c r="BU28" s="131">
        <v>8.7007480697086503</v>
      </c>
      <c r="BV28" s="131">
        <v>6.3994587320161518</v>
      </c>
      <c r="BW28" s="130">
        <v>35.561288738984956</v>
      </c>
      <c r="BX28" s="131">
        <v>2.4847401184681566</v>
      </c>
      <c r="BY28" s="131">
        <v>9.4522384958420318</v>
      </c>
      <c r="BZ28" s="131">
        <v>23.624310124674771</v>
      </c>
      <c r="CA28" s="130">
        <v>0</v>
      </c>
      <c r="CB28" s="130">
        <v>0</v>
      </c>
      <c r="CC28" s="130">
        <v>3325.1720857044497</v>
      </c>
      <c r="CD28" s="131">
        <v>0</v>
      </c>
      <c r="CE28" s="131">
        <v>3315.6284900864644</v>
      </c>
      <c r="CF28" s="131">
        <v>9.5435956179855435</v>
      </c>
      <c r="CG28" s="47"/>
      <c r="CH28" s="124">
        <v>0</v>
      </c>
      <c r="CI28" s="61"/>
      <c r="CJ28" s="47"/>
      <c r="CK28" s="125">
        <v>10101.682504880293</v>
      </c>
      <c r="CL28" s="8"/>
    </row>
    <row r="29" spans="1:90" s="22" customFormat="1" ht="26.25" customHeight="1" x14ac:dyDescent="0.25">
      <c r="A29" s="293" t="s">
        <v>148</v>
      </c>
      <c r="B29" s="237" t="s">
        <v>113</v>
      </c>
      <c r="C29" s="118">
        <v>9766.0457227395982</v>
      </c>
      <c r="D29" s="130">
        <v>2903.5818596706004</v>
      </c>
      <c r="E29" s="131">
        <v>2903.5818596706004</v>
      </c>
      <c r="F29" s="131">
        <v>0</v>
      </c>
      <c r="G29" s="131">
        <v>0</v>
      </c>
      <c r="H29" s="130">
        <v>0</v>
      </c>
      <c r="I29" s="130">
        <v>1663.2065433113835</v>
      </c>
      <c r="J29" s="131">
        <v>1110.1615141562445</v>
      </c>
      <c r="K29" s="131">
        <v>0</v>
      </c>
      <c r="L29" s="131">
        <v>58.845036153490653</v>
      </c>
      <c r="M29" s="131">
        <v>91.038544749768633</v>
      </c>
      <c r="N29" s="131">
        <v>85.238986050231361</v>
      </c>
      <c r="O29" s="131">
        <v>0.45044042133226947</v>
      </c>
      <c r="P29" s="131">
        <v>192.84084186537228</v>
      </c>
      <c r="Q29" s="131">
        <v>7.504158134627759</v>
      </c>
      <c r="R29" s="131">
        <v>60.709359008449212</v>
      </c>
      <c r="S29" s="131">
        <v>0</v>
      </c>
      <c r="T29" s="131">
        <v>0</v>
      </c>
      <c r="U29" s="131">
        <v>0</v>
      </c>
      <c r="V29" s="131">
        <v>0</v>
      </c>
      <c r="W29" s="131">
        <v>0</v>
      </c>
      <c r="X29" s="131">
        <v>0</v>
      </c>
      <c r="Y29" s="131">
        <v>0</v>
      </c>
      <c r="Z29" s="131">
        <v>0</v>
      </c>
      <c r="AA29" s="131">
        <v>56.417662771866759</v>
      </c>
      <c r="AB29" s="131">
        <v>0</v>
      </c>
      <c r="AC29" s="130">
        <v>2627.845526194882</v>
      </c>
      <c r="AD29" s="130">
        <v>2391.7489779793791</v>
      </c>
      <c r="AE29" s="131">
        <v>3.2474032874853377E-2</v>
      </c>
      <c r="AF29" s="131">
        <v>2391.7165039465044</v>
      </c>
      <c r="AG29" s="130">
        <v>160.14161528686111</v>
      </c>
      <c r="AH29" s="130">
        <v>1.7509944713325494</v>
      </c>
      <c r="AI29" s="131">
        <v>0.25607683599701736</v>
      </c>
      <c r="AJ29" s="131">
        <v>0.36137462575121593</v>
      </c>
      <c r="AK29" s="131">
        <v>1.133543009584316</v>
      </c>
      <c r="AL29" s="130">
        <v>9.4824415675129024E-3</v>
      </c>
      <c r="AM29" s="131">
        <v>7.0056368435945839E-3</v>
      </c>
      <c r="AN29" s="131">
        <v>1.4601319949183466E-4</v>
      </c>
      <c r="AO29" s="131">
        <v>2.2570055083263433E-5</v>
      </c>
      <c r="AP29" s="131">
        <v>7.8141138859661493E-4</v>
      </c>
      <c r="AQ29" s="131">
        <v>1.5268100807466049E-3</v>
      </c>
      <c r="AR29" s="130">
        <v>1.6681781736181032</v>
      </c>
      <c r="AS29" s="130">
        <v>0.60048475992219674</v>
      </c>
      <c r="AT29" s="131">
        <v>8.5448101962849687E-2</v>
      </c>
      <c r="AU29" s="131">
        <v>5.2428566972222909E-3</v>
      </c>
      <c r="AV29" s="131">
        <v>1.1542509839720543E-3</v>
      </c>
      <c r="AW29" s="131">
        <v>0.50863955027815266</v>
      </c>
      <c r="AX29" s="130">
        <v>0.60355651877904437</v>
      </c>
      <c r="AY29" s="131">
        <v>0.28918856706158069</v>
      </c>
      <c r="AZ29" s="131">
        <v>8.4423281145158666E-2</v>
      </c>
      <c r="BA29" s="131">
        <v>0.229944670572305</v>
      </c>
      <c r="BB29" s="130">
        <v>0.16635915300984774</v>
      </c>
      <c r="BC29" s="131">
        <v>0</v>
      </c>
      <c r="BD29" s="130">
        <v>3.6636562804503687</v>
      </c>
      <c r="BE29" s="131">
        <v>2.799497008875921</v>
      </c>
      <c r="BF29" s="131">
        <v>0.41456978406583012</v>
      </c>
      <c r="BG29" s="131">
        <v>0.18089872392459033</v>
      </c>
      <c r="BH29" s="131">
        <v>0.10349840564786741</v>
      </c>
      <c r="BI29" s="131">
        <v>0.1651923579361595</v>
      </c>
      <c r="BJ29" s="130">
        <v>1.7576952832699537</v>
      </c>
      <c r="BK29" s="131">
        <v>0.10164031630188729</v>
      </c>
      <c r="BL29" s="131">
        <v>1.6522841985660883</v>
      </c>
      <c r="BM29" s="131">
        <v>5.1126793486162164E-5</v>
      </c>
      <c r="BN29" s="131">
        <v>3.7196416084918933E-3</v>
      </c>
      <c r="BO29" s="130">
        <v>6.9418167606231922</v>
      </c>
      <c r="BP29" s="130">
        <v>0.85298420862975888</v>
      </c>
      <c r="BQ29" s="130">
        <v>1.3959600777105132</v>
      </c>
      <c r="BR29" s="131">
        <v>0.64990254022509086</v>
      </c>
      <c r="BS29" s="131">
        <v>0.74605753748542236</v>
      </c>
      <c r="BT29" s="130">
        <v>3.8380895731231254E-2</v>
      </c>
      <c r="BU29" s="131">
        <v>1.920043562837467E-2</v>
      </c>
      <c r="BV29" s="131">
        <v>1.9180460102856588E-2</v>
      </c>
      <c r="BW29" s="130">
        <v>7.1651271845703413E-2</v>
      </c>
      <c r="BX29" s="131">
        <v>1.2908711534640955E-3</v>
      </c>
      <c r="BY29" s="131">
        <v>6.0021357614292926E-2</v>
      </c>
      <c r="BZ29" s="131">
        <v>1.0339043077946388E-2</v>
      </c>
      <c r="CA29" s="130">
        <v>0</v>
      </c>
      <c r="CB29" s="130">
        <v>0</v>
      </c>
      <c r="CC29" s="130">
        <v>0</v>
      </c>
      <c r="CD29" s="131">
        <v>0</v>
      </c>
      <c r="CE29" s="131">
        <v>0</v>
      </c>
      <c r="CF29" s="131">
        <v>0</v>
      </c>
      <c r="CG29" s="47"/>
      <c r="CH29" s="124">
        <v>0</v>
      </c>
      <c r="CI29" s="61"/>
      <c r="CJ29" s="47"/>
      <c r="CK29" s="125">
        <v>9766.0457227395982</v>
      </c>
      <c r="CL29" s="8"/>
    </row>
    <row r="30" spans="1:90" s="22" customFormat="1" ht="26.25" customHeight="1" x14ac:dyDescent="0.25">
      <c r="A30" s="293" t="s">
        <v>149</v>
      </c>
      <c r="B30" s="237" t="s">
        <v>114</v>
      </c>
      <c r="C30" s="50"/>
      <c r="D30" s="51"/>
      <c r="E30" s="52"/>
      <c r="F30" s="52"/>
      <c r="G30" s="52"/>
      <c r="H30" s="51"/>
      <c r="I30" s="51"/>
      <c r="J30" s="52"/>
      <c r="K30" s="52"/>
      <c r="L30" s="52"/>
      <c r="M30" s="52"/>
      <c r="N30" s="52"/>
      <c r="O30" s="52"/>
      <c r="P30" s="52"/>
      <c r="Q30" s="52"/>
      <c r="R30" s="52"/>
      <c r="S30" s="52"/>
      <c r="T30" s="52"/>
      <c r="U30" s="52"/>
      <c r="V30" s="52"/>
      <c r="W30" s="52"/>
      <c r="X30" s="52"/>
      <c r="Y30" s="52"/>
      <c r="Z30" s="52"/>
      <c r="AA30" s="52"/>
      <c r="AB30" s="52"/>
      <c r="AC30" s="51"/>
      <c r="AD30" s="51"/>
      <c r="AE30" s="52"/>
      <c r="AF30" s="52"/>
      <c r="AG30" s="51"/>
      <c r="AH30" s="51"/>
      <c r="AI30" s="52"/>
      <c r="AJ30" s="52"/>
      <c r="AK30" s="52"/>
      <c r="AL30" s="51"/>
      <c r="AM30" s="52"/>
      <c r="AN30" s="52"/>
      <c r="AO30" s="52"/>
      <c r="AP30" s="52"/>
      <c r="AQ30" s="52"/>
      <c r="AR30" s="51"/>
      <c r="AS30" s="51"/>
      <c r="AT30" s="52"/>
      <c r="AU30" s="52"/>
      <c r="AV30" s="52"/>
      <c r="AW30" s="52"/>
      <c r="AX30" s="51"/>
      <c r="AY30" s="52"/>
      <c r="AZ30" s="52"/>
      <c r="BA30" s="52"/>
      <c r="BB30" s="51"/>
      <c r="BC30" s="52"/>
      <c r="BD30" s="51"/>
      <c r="BE30" s="52"/>
      <c r="BF30" s="52"/>
      <c r="BG30" s="52"/>
      <c r="BH30" s="52"/>
      <c r="BI30" s="52"/>
      <c r="BJ30" s="51"/>
      <c r="BK30" s="52"/>
      <c r="BL30" s="52"/>
      <c r="BM30" s="52"/>
      <c r="BN30" s="52"/>
      <c r="BO30" s="51"/>
      <c r="BP30" s="51"/>
      <c r="BQ30" s="51"/>
      <c r="BR30" s="52"/>
      <c r="BS30" s="52"/>
      <c r="BT30" s="51"/>
      <c r="BU30" s="52"/>
      <c r="BV30" s="52"/>
      <c r="BW30" s="51"/>
      <c r="BX30" s="52"/>
      <c r="BY30" s="52"/>
      <c r="BZ30" s="52"/>
      <c r="CA30" s="51"/>
      <c r="CB30" s="75"/>
      <c r="CC30" s="75"/>
      <c r="CD30" s="76"/>
      <c r="CE30" s="76"/>
      <c r="CF30" s="77"/>
      <c r="CG30" s="61"/>
      <c r="CH30" s="61"/>
      <c r="CI30" s="61"/>
      <c r="CJ30" s="47"/>
      <c r="CK30" s="64"/>
      <c r="CL30" s="8"/>
    </row>
    <row r="31" spans="1:90" s="22" customFormat="1" ht="26.25" customHeight="1" x14ac:dyDescent="0.25">
      <c r="A31" s="293" t="s">
        <v>150</v>
      </c>
      <c r="B31" s="237" t="s">
        <v>115</v>
      </c>
      <c r="C31" s="70"/>
      <c r="D31" s="51"/>
      <c r="E31" s="52"/>
      <c r="F31" s="52"/>
      <c r="G31" s="52"/>
      <c r="H31" s="51"/>
      <c r="I31" s="51"/>
      <c r="J31" s="52"/>
      <c r="K31" s="52"/>
      <c r="L31" s="52"/>
      <c r="M31" s="52"/>
      <c r="N31" s="52"/>
      <c r="O31" s="52"/>
      <c r="P31" s="52"/>
      <c r="Q31" s="52"/>
      <c r="R31" s="52"/>
      <c r="S31" s="52"/>
      <c r="T31" s="52"/>
      <c r="U31" s="52"/>
      <c r="V31" s="52"/>
      <c r="W31" s="52"/>
      <c r="X31" s="52"/>
      <c r="Y31" s="52"/>
      <c r="Z31" s="52"/>
      <c r="AA31" s="52"/>
      <c r="AB31" s="52"/>
      <c r="AC31" s="51"/>
      <c r="AD31" s="51"/>
      <c r="AE31" s="52"/>
      <c r="AF31" s="52"/>
      <c r="AG31" s="51"/>
      <c r="AH31" s="51"/>
      <c r="AI31" s="52"/>
      <c r="AJ31" s="52"/>
      <c r="AK31" s="52"/>
      <c r="AL31" s="51"/>
      <c r="AM31" s="52"/>
      <c r="AN31" s="52"/>
      <c r="AO31" s="52"/>
      <c r="AP31" s="52"/>
      <c r="AQ31" s="52"/>
      <c r="AR31" s="51"/>
      <c r="AS31" s="51"/>
      <c r="AT31" s="52"/>
      <c r="AU31" s="52"/>
      <c r="AV31" s="52"/>
      <c r="AW31" s="52"/>
      <c r="AX31" s="51"/>
      <c r="AY31" s="52"/>
      <c r="AZ31" s="52"/>
      <c r="BA31" s="52"/>
      <c r="BB31" s="51"/>
      <c r="BC31" s="52"/>
      <c r="BD31" s="51"/>
      <c r="BE31" s="52"/>
      <c r="BF31" s="52"/>
      <c r="BG31" s="52"/>
      <c r="BH31" s="52"/>
      <c r="BI31" s="52"/>
      <c r="BJ31" s="51"/>
      <c r="BK31" s="52"/>
      <c r="BL31" s="52"/>
      <c r="BM31" s="52"/>
      <c r="BN31" s="52"/>
      <c r="BO31" s="51"/>
      <c r="BP31" s="51"/>
      <c r="BQ31" s="51"/>
      <c r="BR31" s="52"/>
      <c r="BS31" s="52"/>
      <c r="BT31" s="51"/>
      <c r="BU31" s="52"/>
      <c r="BV31" s="52"/>
      <c r="BW31" s="51"/>
      <c r="BX31" s="52"/>
      <c r="BY31" s="52"/>
      <c r="BZ31" s="52"/>
      <c r="CA31" s="51"/>
      <c r="CB31" s="78"/>
      <c r="CC31" s="78"/>
      <c r="CD31" s="79"/>
      <c r="CE31" s="79"/>
      <c r="CF31" s="62"/>
      <c r="CG31" s="63"/>
      <c r="CH31" s="63"/>
      <c r="CI31" s="63"/>
      <c r="CJ31" s="47"/>
      <c r="CK31" s="70"/>
      <c r="CL31" s="8"/>
    </row>
    <row r="32" spans="1:90" s="22" customFormat="1" ht="26.25" customHeight="1" x14ac:dyDescent="0.25">
      <c r="A32" s="291" t="s">
        <v>151</v>
      </c>
      <c r="B32" s="232" t="s">
        <v>116</v>
      </c>
      <c r="C32" s="127">
        <v>29393.136240894935</v>
      </c>
      <c r="D32" s="134">
        <v>0</v>
      </c>
      <c r="E32" s="134">
        <v>0</v>
      </c>
      <c r="F32" s="134">
        <v>0</v>
      </c>
      <c r="G32" s="134">
        <v>0</v>
      </c>
      <c r="H32" s="134">
        <v>536.16573968453724</v>
      </c>
      <c r="I32" s="134">
        <v>7018.7806363911559</v>
      </c>
      <c r="J32" s="134">
        <v>12.371346599999999</v>
      </c>
      <c r="K32" s="134">
        <v>0</v>
      </c>
      <c r="L32" s="134">
        <v>5.7549418300561204</v>
      </c>
      <c r="M32" s="134">
        <v>646.69224538779088</v>
      </c>
      <c r="N32" s="134">
        <v>605.49508381220915</v>
      </c>
      <c r="O32" s="134">
        <v>760.48400000000004</v>
      </c>
      <c r="P32" s="134">
        <v>588.13563781268999</v>
      </c>
      <c r="Q32" s="134">
        <v>0</v>
      </c>
      <c r="R32" s="134">
        <v>10.154295528759842</v>
      </c>
      <c r="S32" s="134">
        <v>4282.5901286127055</v>
      </c>
      <c r="T32" s="134">
        <v>97.53528</v>
      </c>
      <c r="U32" s="134">
        <v>0</v>
      </c>
      <c r="V32" s="134">
        <v>0</v>
      </c>
      <c r="W32" s="134">
        <v>0</v>
      </c>
      <c r="X32" s="134">
        <v>0</v>
      </c>
      <c r="Y32" s="134">
        <v>0</v>
      </c>
      <c r="Z32" s="134">
        <v>0</v>
      </c>
      <c r="AA32" s="134">
        <v>9.5676768069436378</v>
      </c>
      <c r="AB32" s="134">
        <v>0</v>
      </c>
      <c r="AC32" s="134">
        <v>11432.813516600001</v>
      </c>
      <c r="AD32" s="134">
        <v>10309.158262384999</v>
      </c>
      <c r="AE32" s="134">
        <v>0</v>
      </c>
      <c r="AF32" s="134">
        <v>10309.158262384999</v>
      </c>
      <c r="AG32" s="134">
        <v>96.218085834240398</v>
      </c>
      <c r="AH32" s="134">
        <v>0</v>
      </c>
      <c r="AI32" s="134">
        <v>0</v>
      </c>
      <c r="AJ32" s="134">
        <v>0</v>
      </c>
      <c r="AK32" s="134">
        <v>0</v>
      </c>
      <c r="AL32" s="134">
        <v>0</v>
      </c>
      <c r="AM32" s="134">
        <v>0</v>
      </c>
      <c r="AN32" s="134">
        <v>0</v>
      </c>
      <c r="AO32" s="134">
        <v>0</v>
      </c>
      <c r="AP32" s="134">
        <v>0</v>
      </c>
      <c r="AQ32" s="134">
        <v>0</v>
      </c>
      <c r="AR32" s="134">
        <v>0</v>
      </c>
      <c r="AS32" s="134">
        <v>0</v>
      </c>
      <c r="AT32" s="134">
        <v>0</v>
      </c>
      <c r="AU32" s="134">
        <v>0</v>
      </c>
      <c r="AV32" s="134">
        <v>0</v>
      </c>
      <c r="AW32" s="134">
        <v>0</v>
      </c>
      <c r="AX32" s="134">
        <v>0</v>
      </c>
      <c r="AY32" s="134">
        <v>0</v>
      </c>
      <c r="AZ32" s="134">
        <v>0</v>
      </c>
      <c r="BA32" s="134">
        <v>0</v>
      </c>
      <c r="BB32" s="134">
        <v>0</v>
      </c>
      <c r="BC32" s="134">
        <v>0</v>
      </c>
      <c r="BD32" s="134">
        <v>0</v>
      </c>
      <c r="BE32" s="134">
        <v>0</v>
      </c>
      <c r="BF32" s="134">
        <v>0</v>
      </c>
      <c r="BG32" s="134">
        <v>0</v>
      </c>
      <c r="BH32" s="134">
        <v>0</v>
      </c>
      <c r="BI32" s="134">
        <v>0</v>
      </c>
      <c r="BJ32" s="134">
        <v>0</v>
      </c>
      <c r="BK32" s="134">
        <v>0</v>
      </c>
      <c r="BL32" s="134">
        <v>0</v>
      </c>
      <c r="BM32" s="134">
        <v>0</v>
      </c>
      <c r="BN32" s="134">
        <v>0</v>
      </c>
      <c r="BO32" s="134">
        <v>0</v>
      </c>
      <c r="BP32" s="134">
        <v>0</v>
      </c>
      <c r="BQ32" s="134">
        <v>0</v>
      </c>
      <c r="BR32" s="134">
        <v>0</v>
      </c>
      <c r="BS32" s="134">
        <v>0</v>
      </c>
      <c r="BT32" s="134">
        <v>0</v>
      </c>
      <c r="BU32" s="134">
        <v>0</v>
      </c>
      <c r="BV32" s="134">
        <v>0</v>
      </c>
      <c r="BW32" s="134">
        <v>0</v>
      </c>
      <c r="BX32" s="134">
        <v>0</v>
      </c>
      <c r="BY32" s="134">
        <v>0</v>
      </c>
      <c r="BZ32" s="134">
        <v>0</v>
      </c>
      <c r="CA32" s="134">
        <v>0</v>
      </c>
      <c r="CB32" s="134">
        <v>0</v>
      </c>
      <c r="CC32" s="122">
        <v>0</v>
      </c>
      <c r="CD32" s="122">
        <v>0</v>
      </c>
      <c r="CE32" s="122">
        <v>0</v>
      </c>
      <c r="CF32" s="122">
        <v>0</v>
      </c>
      <c r="CG32" s="58"/>
      <c r="CH32" s="137">
        <v>0</v>
      </c>
      <c r="CI32" s="58"/>
      <c r="CJ32" s="58"/>
      <c r="CK32" s="127">
        <v>29393.136240894935</v>
      </c>
      <c r="CL32" s="8"/>
    </row>
    <row r="33" spans="1:90" s="22" customFormat="1" ht="26.25" customHeight="1" x14ac:dyDescent="0.25">
      <c r="A33" s="294" t="s">
        <v>152</v>
      </c>
      <c r="B33" s="238" t="s">
        <v>117</v>
      </c>
      <c r="C33" s="118">
        <v>0</v>
      </c>
      <c r="D33" s="130">
        <v>0</v>
      </c>
      <c r="E33" s="131">
        <v>0</v>
      </c>
      <c r="F33" s="131">
        <v>0</v>
      </c>
      <c r="G33" s="131">
        <v>0</v>
      </c>
      <c r="H33" s="130">
        <v>0</v>
      </c>
      <c r="I33" s="130">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0">
        <v>0</v>
      </c>
      <c r="AD33" s="130">
        <v>0</v>
      </c>
      <c r="AE33" s="131">
        <v>0</v>
      </c>
      <c r="AF33" s="131">
        <v>0</v>
      </c>
      <c r="AG33" s="130">
        <v>0</v>
      </c>
      <c r="AH33" s="130">
        <v>0</v>
      </c>
      <c r="AI33" s="131">
        <v>0</v>
      </c>
      <c r="AJ33" s="131">
        <v>0</v>
      </c>
      <c r="AK33" s="131">
        <v>0</v>
      </c>
      <c r="AL33" s="130">
        <v>0</v>
      </c>
      <c r="AM33" s="131">
        <v>0</v>
      </c>
      <c r="AN33" s="131">
        <v>0</v>
      </c>
      <c r="AO33" s="131">
        <v>0</v>
      </c>
      <c r="AP33" s="131">
        <v>0</v>
      </c>
      <c r="AQ33" s="131">
        <v>0</v>
      </c>
      <c r="AR33" s="130">
        <v>0</v>
      </c>
      <c r="AS33" s="130">
        <v>0</v>
      </c>
      <c r="AT33" s="131">
        <v>0</v>
      </c>
      <c r="AU33" s="131">
        <v>0</v>
      </c>
      <c r="AV33" s="131">
        <v>0</v>
      </c>
      <c r="AW33" s="131">
        <v>0</v>
      </c>
      <c r="AX33" s="130">
        <v>0</v>
      </c>
      <c r="AY33" s="131">
        <v>0</v>
      </c>
      <c r="AZ33" s="131">
        <v>0</v>
      </c>
      <c r="BA33" s="131">
        <v>0</v>
      </c>
      <c r="BB33" s="130">
        <v>0</v>
      </c>
      <c r="BC33" s="131">
        <v>0</v>
      </c>
      <c r="BD33" s="130">
        <v>0</v>
      </c>
      <c r="BE33" s="131">
        <v>0</v>
      </c>
      <c r="BF33" s="131">
        <v>0</v>
      </c>
      <c r="BG33" s="131">
        <v>0</v>
      </c>
      <c r="BH33" s="131">
        <v>0</v>
      </c>
      <c r="BI33" s="131">
        <v>0</v>
      </c>
      <c r="BJ33" s="130">
        <v>0</v>
      </c>
      <c r="BK33" s="131">
        <v>0</v>
      </c>
      <c r="BL33" s="131">
        <v>0</v>
      </c>
      <c r="BM33" s="131">
        <v>0</v>
      </c>
      <c r="BN33" s="131">
        <v>0</v>
      </c>
      <c r="BO33" s="130">
        <v>0</v>
      </c>
      <c r="BP33" s="130">
        <v>0</v>
      </c>
      <c r="BQ33" s="130">
        <v>0</v>
      </c>
      <c r="BR33" s="131">
        <v>0</v>
      </c>
      <c r="BS33" s="131">
        <v>0</v>
      </c>
      <c r="BT33" s="130">
        <v>0</v>
      </c>
      <c r="BU33" s="131">
        <v>0</v>
      </c>
      <c r="BV33" s="131">
        <v>0</v>
      </c>
      <c r="BW33" s="130">
        <v>0</v>
      </c>
      <c r="BX33" s="131">
        <v>0</v>
      </c>
      <c r="BY33" s="131">
        <v>0</v>
      </c>
      <c r="BZ33" s="131">
        <v>0</v>
      </c>
      <c r="CA33" s="130">
        <v>0</v>
      </c>
      <c r="CB33" s="135">
        <v>0</v>
      </c>
      <c r="CC33" s="136">
        <v>0</v>
      </c>
      <c r="CD33" s="133">
        <v>0</v>
      </c>
      <c r="CE33" s="133">
        <v>0</v>
      </c>
      <c r="CF33" s="133">
        <v>0</v>
      </c>
      <c r="CG33" s="47"/>
      <c r="CH33" s="123">
        <v>0</v>
      </c>
      <c r="CI33" s="47"/>
      <c r="CJ33" s="47"/>
      <c r="CK33" s="123">
        <v>0</v>
      </c>
      <c r="CL33" s="8"/>
    </row>
    <row r="34" spans="1:90" s="22" customFormat="1" ht="26.25" customHeight="1" x14ac:dyDescent="0.25">
      <c r="A34" s="295" t="s">
        <v>153</v>
      </c>
      <c r="B34" s="234" t="s">
        <v>118</v>
      </c>
      <c r="C34" s="118">
        <v>29393.136240894935</v>
      </c>
      <c r="D34" s="130">
        <v>0</v>
      </c>
      <c r="E34" s="131">
        <v>0</v>
      </c>
      <c r="F34" s="131">
        <v>0</v>
      </c>
      <c r="G34" s="131">
        <v>0</v>
      </c>
      <c r="H34" s="130">
        <v>536.16573968453724</v>
      </c>
      <c r="I34" s="130">
        <v>7018.7806363911559</v>
      </c>
      <c r="J34" s="131">
        <v>12.371346599999999</v>
      </c>
      <c r="K34" s="131">
        <v>0</v>
      </c>
      <c r="L34" s="131">
        <v>5.7549418300561204</v>
      </c>
      <c r="M34" s="131">
        <v>646.69224538779088</v>
      </c>
      <c r="N34" s="131">
        <v>605.49508381220915</v>
      </c>
      <c r="O34" s="131">
        <v>760.48400000000004</v>
      </c>
      <c r="P34" s="131">
        <v>588.13563781268999</v>
      </c>
      <c r="Q34" s="131">
        <v>0</v>
      </c>
      <c r="R34" s="131">
        <v>10.154295528759842</v>
      </c>
      <c r="S34" s="131">
        <v>4282.5901286127055</v>
      </c>
      <c r="T34" s="131">
        <v>97.53528</v>
      </c>
      <c r="U34" s="131">
        <v>0</v>
      </c>
      <c r="V34" s="131">
        <v>0</v>
      </c>
      <c r="W34" s="131">
        <v>0</v>
      </c>
      <c r="X34" s="131">
        <v>0</v>
      </c>
      <c r="Y34" s="131">
        <v>0</v>
      </c>
      <c r="Z34" s="131">
        <v>0</v>
      </c>
      <c r="AA34" s="131">
        <v>9.5676768069436378</v>
      </c>
      <c r="AB34" s="131">
        <v>0</v>
      </c>
      <c r="AC34" s="130">
        <v>11432.813516600001</v>
      </c>
      <c r="AD34" s="130">
        <v>10309.158262384999</v>
      </c>
      <c r="AE34" s="131">
        <v>0</v>
      </c>
      <c r="AF34" s="131">
        <v>10309.158262384999</v>
      </c>
      <c r="AG34" s="130">
        <v>96.218085834240398</v>
      </c>
      <c r="AH34" s="130">
        <v>0</v>
      </c>
      <c r="AI34" s="131">
        <v>0</v>
      </c>
      <c r="AJ34" s="131">
        <v>0</v>
      </c>
      <c r="AK34" s="131">
        <v>0</v>
      </c>
      <c r="AL34" s="130">
        <v>0</v>
      </c>
      <c r="AM34" s="131">
        <v>0</v>
      </c>
      <c r="AN34" s="131">
        <v>0</v>
      </c>
      <c r="AO34" s="131">
        <v>0</v>
      </c>
      <c r="AP34" s="131">
        <v>0</v>
      </c>
      <c r="AQ34" s="131">
        <v>0</v>
      </c>
      <c r="AR34" s="130">
        <v>0</v>
      </c>
      <c r="AS34" s="130">
        <v>0</v>
      </c>
      <c r="AT34" s="131">
        <v>0</v>
      </c>
      <c r="AU34" s="131">
        <v>0</v>
      </c>
      <c r="AV34" s="131">
        <v>0</v>
      </c>
      <c r="AW34" s="131">
        <v>0</v>
      </c>
      <c r="AX34" s="130">
        <v>0</v>
      </c>
      <c r="AY34" s="131">
        <v>0</v>
      </c>
      <c r="AZ34" s="131">
        <v>0</v>
      </c>
      <c r="BA34" s="131">
        <v>0</v>
      </c>
      <c r="BB34" s="130">
        <v>0</v>
      </c>
      <c r="BC34" s="131">
        <v>0</v>
      </c>
      <c r="BD34" s="130">
        <v>0</v>
      </c>
      <c r="BE34" s="131">
        <v>0</v>
      </c>
      <c r="BF34" s="131">
        <v>0</v>
      </c>
      <c r="BG34" s="131">
        <v>0</v>
      </c>
      <c r="BH34" s="131">
        <v>0</v>
      </c>
      <c r="BI34" s="131">
        <v>0</v>
      </c>
      <c r="BJ34" s="130">
        <v>0</v>
      </c>
      <c r="BK34" s="131">
        <v>0</v>
      </c>
      <c r="BL34" s="131">
        <v>0</v>
      </c>
      <c r="BM34" s="131">
        <v>0</v>
      </c>
      <c r="BN34" s="131">
        <v>0</v>
      </c>
      <c r="BO34" s="130">
        <v>0</v>
      </c>
      <c r="BP34" s="130">
        <v>0</v>
      </c>
      <c r="BQ34" s="130">
        <v>0</v>
      </c>
      <c r="BR34" s="131">
        <v>0</v>
      </c>
      <c r="BS34" s="131">
        <v>0</v>
      </c>
      <c r="BT34" s="130">
        <v>0</v>
      </c>
      <c r="BU34" s="131">
        <v>0</v>
      </c>
      <c r="BV34" s="131">
        <v>0</v>
      </c>
      <c r="BW34" s="130">
        <v>0</v>
      </c>
      <c r="BX34" s="131">
        <v>0</v>
      </c>
      <c r="BY34" s="131">
        <v>0</v>
      </c>
      <c r="BZ34" s="131">
        <v>0</v>
      </c>
      <c r="CA34" s="130">
        <v>0</v>
      </c>
      <c r="CB34" s="130">
        <v>0</v>
      </c>
      <c r="CC34" s="136">
        <v>0</v>
      </c>
      <c r="CD34" s="131">
        <v>0</v>
      </c>
      <c r="CE34" s="131">
        <v>0</v>
      </c>
      <c r="CF34" s="131">
        <v>0</v>
      </c>
      <c r="CG34" s="47"/>
      <c r="CH34" s="124">
        <v>0</v>
      </c>
      <c r="CI34" s="47"/>
      <c r="CJ34" s="47"/>
      <c r="CK34" s="123">
        <v>29393.136240894935</v>
      </c>
      <c r="CL34" s="8"/>
    </row>
    <row r="35" spans="1:90" s="22" customFormat="1" ht="41.25" customHeight="1" x14ac:dyDescent="0.25">
      <c r="A35" s="295" t="s">
        <v>154</v>
      </c>
      <c r="B35" s="234" t="s">
        <v>119</v>
      </c>
      <c r="C35" s="61"/>
      <c r="D35" s="51"/>
      <c r="E35" s="52"/>
      <c r="F35" s="52"/>
      <c r="G35" s="52"/>
      <c r="H35" s="51"/>
      <c r="I35" s="51"/>
      <c r="J35" s="52"/>
      <c r="K35" s="52"/>
      <c r="L35" s="52"/>
      <c r="M35" s="52"/>
      <c r="N35" s="52"/>
      <c r="O35" s="52"/>
      <c r="P35" s="52"/>
      <c r="Q35" s="52"/>
      <c r="R35" s="52"/>
      <c r="S35" s="52"/>
      <c r="T35" s="52"/>
      <c r="U35" s="52"/>
      <c r="V35" s="52"/>
      <c r="W35" s="52"/>
      <c r="X35" s="52"/>
      <c r="Y35" s="52"/>
      <c r="Z35" s="52"/>
      <c r="AA35" s="52"/>
      <c r="AB35" s="52"/>
      <c r="AC35" s="51"/>
      <c r="AD35" s="51"/>
      <c r="AE35" s="52"/>
      <c r="AF35" s="52"/>
      <c r="AG35" s="51"/>
      <c r="AH35" s="51"/>
      <c r="AI35" s="52"/>
      <c r="AJ35" s="52"/>
      <c r="AK35" s="52"/>
      <c r="AL35" s="51"/>
      <c r="AM35" s="52"/>
      <c r="AN35" s="52"/>
      <c r="AO35" s="52"/>
      <c r="AP35" s="52"/>
      <c r="AQ35" s="52"/>
      <c r="AR35" s="51"/>
      <c r="AS35" s="51"/>
      <c r="AT35" s="52"/>
      <c r="AU35" s="52"/>
      <c r="AV35" s="52"/>
      <c r="AW35" s="52"/>
      <c r="AX35" s="51"/>
      <c r="AY35" s="52"/>
      <c r="AZ35" s="52"/>
      <c r="BA35" s="52"/>
      <c r="BB35" s="51"/>
      <c r="BC35" s="52"/>
      <c r="BD35" s="51"/>
      <c r="BE35" s="52"/>
      <c r="BF35" s="52"/>
      <c r="BG35" s="52"/>
      <c r="BH35" s="52"/>
      <c r="BI35" s="52"/>
      <c r="BJ35" s="51"/>
      <c r="BK35" s="52"/>
      <c r="BL35" s="52"/>
      <c r="BM35" s="52"/>
      <c r="BN35" s="52"/>
      <c r="BO35" s="51"/>
      <c r="BP35" s="51"/>
      <c r="BQ35" s="51"/>
      <c r="BR35" s="52"/>
      <c r="BS35" s="52"/>
      <c r="BT35" s="51"/>
      <c r="BU35" s="52"/>
      <c r="BV35" s="52"/>
      <c r="BW35" s="51"/>
      <c r="BX35" s="52"/>
      <c r="BY35" s="52"/>
      <c r="BZ35" s="52"/>
      <c r="CA35" s="51"/>
      <c r="CB35" s="51"/>
      <c r="CC35" s="47"/>
      <c r="CD35" s="48"/>
      <c r="CE35" s="48"/>
      <c r="CF35" s="48"/>
      <c r="CG35" s="47"/>
      <c r="CH35" s="47"/>
      <c r="CI35" s="47"/>
      <c r="CJ35" s="47"/>
      <c r="CK35" s="61"/>
      <c r="CL35" s="8"/>
    </row>
    <row r="36" spans="1:90" s="22" customFormat="1" ht="26.25" customHeight="1" x14ac:dyDescent="0.25">
      <c r="A36" s="296" t="s">
        <v>155</v>
      </c>
      <c r="B36" s="239" t="s">
        <v>120</v>
      </c>
      <c r="C36" s="61"/>
      <c r="D36" s="51"/>
      <c r="E36" s="52"/>
      <c r="F36" s="52"/>
      <c r="G36" s="52"/>
      <c r="H36" s="51"/>
      <c r="I36" s="51"/>
      <c r="J36" s="52"/>
      <c r="K36" s="52"/>
      <c r="L36" s="52"/>
      <c r="M36" s="52"/>
      <c r="N36" s="52"/>
      <c r="O36" s="52"/>
      <c r="P36" s="52"/>
      <c r="Q36" s="52"/>
      <c r="R36" s="52"/>
      <c r="S36" s="52"/>
      <c r="T36" s="52"/>
      <c r="U36" s="52"/>
      <c r="V36" s="52"/>
      <c r="W36" s="52"/>
      <c r="X36" s="52"/>
      <c r="Y36" s="52"/>
      <c r="Z36" s="52"/>
      <c r="AA36" s="52"/>
      <c r="AB36" s="52"/>
      <c r="AC36" s="51"/>
      <c r="AD36" s="51"/>
      <c r="AE36" s="52"/>
      <c r="AF36" s="52"/>
      <c r="AG36" s="51"/>
      <c r="AH36" s="51"/>
      <c r="AI36" s="52"/>
      <c r="AJ36" s="52"/>
      <c r="AK36" s="52"/>
      <c r="AL36" s="51"/>
      <c r="AM36" s="52"/>
      <c r="AN36" s="52"/>
      <c r="AO36" s="52"/>
      <c r="AP36" s="52"/>
      <c r="AQ36" s="52"/>
      <c r="AR36" s="51"/>
      <c r="AS36" s="51"/>
      <c r="AT36" s="52"/>
      <c r="AU36" s="52"/>
      <c r="AV36" s="52"/>
      <c r="AW36" s="52"/>
      <c r="AX36" s="51"/>
      <c r="AY36" s="52"/>
      <c r="AZ36" s="52"/>
      <c r="BA36" s="52"/>
      <c r="BB36" s="51"/>
      <c r="BC36" s="52"/>
      <c r="BD36" s="51"/>
      <c r="BE36" s="52"/>
      <c r="BF36" s="52"/>
      <c r="BG36" s="52"/>
      <c r="BH36" s="52"/>
      <c r="BI36" s="52"/>
      <c r="BJ36" s="51"/>
      <c r="BK36" s="52"/>
      <c r="BL36" s="52"/>
      <c r="BM36" s="52"/>
      <c r="BN36" s="52"/>
      <c r="BO36" s="51"/>
      <c r="BP36" s="51"/>
      <c r="BQ36" s="51"/>
      <c r="BR36" s="52"/>
      <c r="BS36" s="52"/>
      <c r="BT36" s="51"/>
      <c r="BU36" s="52"/>
      <c r="BV36" s="52"/>
      <c r="BW36" s="51"/>
      <c r="BX36" s="52"/>
      <c r="BY36" s="52"/>
      <c r="BZ36" s="52"/>
      <c r="CA36" s="51"/>
      <c r="CB36" s="51"/>
      <c r="CC36" s="47"/>
      <c r="CD36" s="48"/>
      <c r="CE36" s="48"/>
      <c r="CF36" s="48"/>
      <c r="CG36" s="47"/>
      <c r="CH36" s="47"/>
      <c r="CI36" s="47"/>
      <c r="CJ36" s="47"/>
      <c r="CK36" s="61"/>
      <c r="CL36" s="8"/>
    </row>
    <row r="37" spans="1:90" s="22" customFormat="1" ht="26.25" customHeight="1" thickBot="1" x14ac:dyDescent="0.3">
      <c r="A37" s="297" t="s">
        <v>0</v>
      </c>
      <c r="B37" s="240" t="s">
        <v>121</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
    </row>
    <row r="38" spans="1:90" s="22" customFormat="1" ht="26.25" customHeight="1" thickTop="1" x14ac:dyDescent="0.25">
      <c r="A38" s="308" t="s">
        <v>156</v>
      </c>
      <c r="B38" s="231" t="s">
        <v>281</v>
      </c>
      <c r="C38" s="139">
        <v>1131432.1913164463</v>
      </c>
      <c r="D38" s="139">
        <v>44514.621756062414</v>
      </c>
      <c r="E38" s="139">
        <v>35189.481974858994</v>
      </c>
      <c r="F38" s="139">
        <v>6059.9846026317064</v>
      </c>
      <c r="G38" s="139">
        <v>3265.1551785717097</v>
      </c>
      <c r="H38" s="139">
        <v>5032.1925084685217</v>
      </c>
      <c r="I38" s="139">
        <v>483137.69027440879</v>
      </c>
      <c r="J38" s="139">
        <v>47092.680880884705</v>
      </c>
      <c r="K38" s="139">
        <v>4572.1725555798885</v>
      </c>
      <c r="L38" s="139">
        <v>3046.341454886458</v>
      </c>
      <c r="M38" s="139">
        <v>18217.362071843399</v>
      </c>
      <c r="N38" s="139">
        <v>7354.1303889770334</v>
      </c>
      <c r="O38" s="139">
        <v>61075.772066029975</v>
      </c>
      <c r="P38" s="139">
        <v>152915.47106874763</v>
      </c>
      <c r="Q38" s="139">
        <v>2890.3747368722911</v>
      </c>
      <c r="R38" s="139">
        <v>3326.3368100891221</v>
      </c>
      <c r="S38" s="139">
        <v>43665.525457434305</v>
      </c>
      <c r="T38" s="139">
        <v>123694.64861470398</v>
      </c>
      <c r="U38" s="139">
        <v>3400.7257795540418</v>
      </c>
      <c r="V38" s="139">
        <v>989.80887646136216</v>
      </c>
      <c r="W38" s="139">
        <v>1071.1363690028486</v>
      </c>
      <c r="X38" s="139">
        <v>2671.4690240853192</v>
      </c>
      <c r="Y38" s="139">
        <v>1767.2340918637717</v>
      </c>
      <c r="Z38" s="139">
        <v>551.6675532430595</v>
      </c>
      <c r="AA38" s="139">
        <v>3069.7188696285921</v>
      </c>
      <c r="AB38" s="139">
        <v>1765.1136045211654</v>
      </c>
      <c r="AC38" s="139">
        <v>208909.7730124743</v>
      </c>
      <c r="AD38" s="139">
        <v>21901.598829282128</v>
      </c>
      <c r="AE38" s="139">
        <v>976.14995716037049</v>
      </c>
      <c r="AF38" s="139">
        <v>20925.448872121757</v>
      </c>
      <c r="AG38" s="139">
        <v>40315.486404728814</v>
      </c>
      <c r="AH38" s="139">
        <v>42834.567616904547</v>
      </c>
      <c r="AI38" s="139">
        <v>8383.234750063195</v>
      </c>
      <c r="AJ38" s="139">
        <v>18835.488076442649</v>
      </c>
      <c r="AK38" s="139">
        <v>15615.844790398702</v>
      </c>
      <c r="AL38" s="139">
        <v>165320.44801869924</v>
      </c>
      <c r="AM38" s="139">
        <v>58080.232382074726</v>
      </c>
      <c r="AN38" s="139">
        <v>29570.706607812732</v>
      </c>
      <c r="AO38" s="139">
        <v>68494.376816720789</v>
      </c>
      <c r="AP38" s="139">
        <v>7260.9893620041685</v>
      </c>
      <c r="AQ38" s="139">
        <v>1914.1428500868028</v>
      </c>
      <c r="AR38" s="139">
        <v>13124.485684866091</v>
      </c>
      <c r="AS38" s="139">
        <v>6897.6832026469447</v>
      </c>
      <c r="AT38" s="139">
        <v>1561.1535229380245</v>
      </c>
      <c r="AU38" s="139">
        <v>1143.3047095362988</v>
      </c>
      <c r="AV38" s="139">
        <v>624.91703155563425</v>
      </c>
      <c r="AW38" s="139">
        <v>3568.3079386169852</v>
      </c>
      <c r="AX38" s="139">
        <v>2092.9589955399315</v>
      </c>
      <c r="AY38" s="139">
        <v>976.6688242003504</v>
      </c>
      <c r="AZ38" s="139">
        <v>432.62588398608995</v>
      </c>
      <c r="BA38" s="139">
        <v>683.6642873534912</v>
      </c>
      <c r="BB38" s="139">
        <v>3620.8758287868764</v>
      </c>
      <c r="BC38" s="139">
        <v>0</v>
      </c>
      <c r="BD38" s="139">
        <v>17663.226224829054</v>
      </c>
      <c r="BE38" s="139">
        <v>10737.004810208049</v>
      </c>
      <c r="BF38" s="139">
        <v>3971.5274581375202</v>
      </c>
      <c r="BG38" s="139">
        <v>1897.6508612295506</v>
      </c>
      <c r="BH38" s="139">
        <v>389.49077064167597</v>
      </c>
      <c r="BI38" s="139">
        <v>667.55232461226126</v>
      </c>
      <c r="BJ38" s="139">
        <v>14171.77245044837</v>
      </c>
      <c r="BK38" s="139">
        <v>4871.3355760879758</v>
      </c>
      <c r="BL38" s="139">
        <v>3217.7530489689179</v>
      </c>
      <c r="BM38" s="139">
        <v>394.15210344647875</v>
      </c>
      <c r="BN38" s="139">
        <v>5688.5317219449998</v>
      </c>
      <c r="BO38" s="139">
        <v>18766.958431219176</v>
      </c>
      <c r="BP38" s="139">
        <v>10689.477639869561</v>
      </c>
      <c r="BQ38" s="139">
        <v>19063.832299973041</v>
      </c>
      <c r="BR38" s="139">
        <v>12866.390437095406</v>
      </c>
      <c r="BS38" s="139">
        <v>6197.4418628776348</v>
      </c>
      <c r="BT38" s="139">
        <v>4946.2044664184905</v>
      </c>
      <c r="BU38" s="139">
        <v>2521.1841088052038</v>
      </c>
      <c r="BV38" s="139">
        <v>2425.0203576132867</v>
      </c>
      <c r="BW38" s="139">
        <v>7232.0878865907443</v>
      </c>
      <c r="BX38" s="139">
        <v>1468.1842762318711</v>
      </c>
      <c r="BY38" s="139">
        <v>720.15287058121021</v>
      </c>
      <c r="BZ38" s="139">
        <v>5043.7507397776617</v>
      </c>
      <c r="CA38" s="139">
        <v>1196.2497842294304</v>
      </c>
      <c r="CB38" s="139">
        <v>0</v>
      </c>
      <c r="CC38" s="139">
        <v>388087.39899046684</v>
      </c>
      <c r="CD38" s="139">
        <v>223133.87626504592</v>
      </c>
      <c r="CE38" s="139">
        <v>110934.79357116412</v>
      </c>
      <c r="CF38" s="139">
        <v>54018.729154256827</v>
      </c>
      <c r="CG38" s="65"/>
      <c r="CH38" s="139">
        <v>0</v>
      </c>
      <c r="CI38" s="65"/>
      <c r="CJ38" s="65"/>
      <c r="CK38" s="138">
        <v>1519519.5903069135</v>
      </c>
      <c r="CL38" s="8"/>
    </row>
    <row r="39" spans="1:90" s="84" customFormat="1" ht="18" customHeight="1" x14ac:dyDescent="0.25">
      <c r="A39" s="309"/>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3"/>
    </row>
    <row r="40" spans="1:90" s="46" customFormat="1" ht="18" customHeight="1" x14ac:dyDescent="0.25">
      <c r="A40" s="310"/>
      <c r="B40" s="53"/>
      <c r="C40" s="54"/>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6"/>
    </row>
    <row r="41" spans="1:90" s="46" customFormat="1" ht="18" customHeight="1" x14ac:dyDescent="0.25">
      <c r="A41" s="306"/>
      <c r="B41" s="56"/>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6"/>
    </row>
    <row r="42" spans="1:90" s="46" customFormat="1" ht="18" customHeight="1" x14ac:dyDescent="0.25">
      <c r="A42" s="30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6"/>
    </row>
    <row r="43" spans="1:90" s="57" customFormat="1" ht="18" customHeight="1" x14ac:dyDescent="0.25">
      <c r="A43" s="306"/>
      <c r="B43" s="56"/>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6"/>
    </row>
    <row r="44" spans="1:90" s="57" customFormat="1" ht="18" customHeight="1" x14ac:dyDescent="0.25">
      <c r="A44" s="310"/>
      <c r="B44" s="5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6"/>
    </row>
    <row r="45" spans="1:90" s="57" customFormat="1" ht="18" customHeight="1" x14ac:dyDescent="0.25">
      <c r="A45" s="310"/>
      <c r="B45" s="5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6"/>
    </row>
    <row r="46" spans="1:90" s="57" customFormat="1" ht="18" customHeight="1" x14ac:dyDescent="0.25">
      <c r="A46" s="310"/>
      <c r="B46" s="53"/>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6"/>
    </row>
    <row r="47" spans="1:90" s="57" customFormat="1" ht="18" customHeight="1" x14ac:dyDescent="0.25">
      <c r="A47" s="310"/>
      <c r="B47" s="53"/>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6"/>
    </row>
    <row r="48" spans="1:90" s="57" customFormat="1" ht="18" customHeight="1" x14ac:dyDescent="0.25">
      <c r="A48" s="310"/>
      <c r="B48" s="5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6"/>
    </row>
    <row r="49" spans="1:90" s="57" customFormat="1" x14ac:dyDescent="0.25">
      <c r="A49" s="310"/>
      <c r="B49" s="53"/>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6"/>
    </row>
    <row r="50" spans="1:90" s="57" customFormat="1" x14ac:dyDescent="0.25">
      <c r="A50" s="310"/>
      <c r="B50" s="5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6"/>
    </row>
    <row r="51" spans="1:90" x14ac:dyDescent="0.2">
      <c r="A51" s="310"/>
      <c r="B51" s="53"/>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6"/>
    </row>
    <row r="52" spans="1:90" x14ac:dyDescent="0.2">
      <c r="A52" s="310"/>
      <c r="B52" s="53"/>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6"/>
    </row>
    <row r="53" spans="1:90" x14ac:dyDescent="0.2">
      <c r="A53" s="310"/>
      <c r="B53" s="53"/>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6"/>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16154F83-31F6-43E1-972E-59F3345DE7E4}">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FA3BA764-CF3C-45AA-92BA-00F95646F034}">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B9D5-EB97-4E8C-B9EF-17C9FB0974E0}">
  <sheetPr codeName="TAB_D">
    <tabColor theme="0"/>
    <outlinePr summaryBelow="0" summaryRight="0"/>
  </sheetPr>
  <dimension ref="A1:CK17"/>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28515625" style="43" customWidth="1"/>
    <col min="49" max="78" width="14.85546875" style="43" customWidth="1"/>
    <col min="79" max="79" width="16" style="43" customWidth="1"/>
    <col min="80" max="85" width="14.85546875" style="43" customWidth="1"/>
    <col min="86" max="86" width="15" style="43" customWidth="1"/>
    <col min="87" max="88" width="15.140625" style="44" customWidth="1"/>
    <col min="89" max="89" width="14.85546875" style="43" customWidth="1"/>
    <col min="90" max="16384" width="11.42578125" style="2"/>
  </cols>
  <sheetData>
    <row r="1" spans="1:89" s="1" customFormat="1" ht="195" customHeight="1" x14ac:dyDescent="0.25">
      <c r="A1" s="300"/>
      <c r="B1" s="283" t="s">
        <v>280</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84" t="s">
        <v>79</v>
      </c>
      <c r="CD1" s="285" t="s">
        <v>80</v>
      </c>
      <c r="CE1" s="286" t="s">
        <v>81</v>
      </c>
      <c r="CF1" s="287" t="s">
        <v>82</v>
      </c>
      <c r="CG1" s="222" t="s">
        <v>83</v>
      </c>
      <c r="CH1" s="143" t="s">
        <v>84</v>
      </c>
      <c r="CI1" s="349" t="s">
        <v>323</v>
      </c>
      <c r="CJ1" s="288" t="s">
        <v>85</v>
      </c>
      <c r="CK1" s="288" t="s">
        <v>86</v>
      </c>
    </row>
    <row r="2" spans="1:89" s="1" customFormat="1" ht="26.25" customHeight="1" x14ac:dyDescent="0.25">
      <c r="A2" s="290"/>
      <c r="B2" s="241"/>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113" t="s">
        <v>235</v>
      </c>
      <c r="CD2" s="112" t="s">
        <v>236</v>
      </c>
      <c r="CE2" s="112" t="s">
        <v>237</v>
      </c>
      <c r="CF2" s="112" t="s">
        <v>238</v>
      </c>
      <c r="CG2" s="209" t="s">
        <v>239</v>
      </c>
      <c r="CH2" s="113" t="s">
        <v>0</v>
      </c>
      <c r="CI2" s="209" t="s">
        <v>240</v>
      </c>
      <c r="CJ2" s="113" t="s">
        <v>241</v>
      </c>
      <c r="CK2" s="278" t="s">
        <v>1</v>
      </c>
    </row>
    <row r="3" spans="1:89" s="22" customFormat="1" ht="26.25" customHeight="1" x14ac:dyDescent="0.25">
      <c r="A3" s="301" t="s">
        <v>243</v>
      </c>
      <c r="B3" s="238" t="s">
        <v>276</v>
      </c>
      <c r="C3" s="85">
        <v>85883.077913554516</v>
      </c>
      <c r="D3" s="86">
        <v>48806.518253581999</v>
      </c>
      <c r="E3" s="87">
        <v>667.62733008999999</v>
      </c>
      <c r="F3" s="87">
        <v>48138.890923491999</v>
      </c>
      <c r="G3" s="87">
        <v>0</v>
      </c>
      <c r="H3" s="86">
        <v>0</v>
      </c>
      <c r="I3" s="86">
        <v>12612.173603602399</v>
      </c>
      <c r="J3" s="87">
        <v>0</v>
      </c>
      <c r="K3" s="87">
        <v>0</v>
      </c>
      <c r="L3" s="87">
        <v>0</v>
      </c>
      <c r="M3" s="87">
        <v>0</v>
      </c>
      <c r="N3" s="87">
        <v>0</v>
      </c>
      <c r="O3" s="87">
        <v>0</v>
      </c>
      <c r="P3" s="87">
        <v>12612.173603602399</v>
      </c>
      <c r="Q3" s="87">
        <v>0</v>
      </c>
      <c r="R3" s="87">
        <v>0</v>
      </c>
      <c r="S3" s="87">
        <v>0</v>
      </c>
      <c r="T3" s="87">
        <v>0</v>
      </c>
      <c r="U3" s="87">
        <v>0</v>
      </c>
      <c r="V3" s="87">
        <v>0</v>
      </c>
      <c r="W3" s="87">
        <v>0</v>
      </c>
      <c r="X3" s="87">
        <v>0</v>
      </c>
      <c r="Y3" s="87">
        <v>0</v>
      </c>
      <c r="Z3" s="87">
        <v>0</v>
      </c>
      <c r="AA3" s="87">
        <v>0</v>
      </c>
      <c r="AB3" s="87">
        <v>0</v>
      </c>
      <c r="AC3" s="86">
        <v>24464.386056370106</v>
      </c>
      <c r="AD3" s="86">
        <v>0</v>
      </c>
      <c r="AE3" s="87">
        <v>0</v>
      </c>
      <c r="AF3" s="87">
        <v>0</v>
      </c>
      <c r="AG3" s="86">
        <v>0</v>
      </c>
      <c r="AH3" s="86">
        <v>0</v>
      </c>
      <c r="AI3" s="87">
        <v>0</v>
      </c>
      <c r="AJ3" s="87">
        <v>0</v>
      </c>
      <c r="AK3" s="87">
        <v>0</v>
      </c>
      <c r="AL3" s="86">
        <v>0</v>
      </c>
      <c r="AM3" s="87">
        <v>0</v>
      </c>
      <c r="AN3" s="87">
        <v>0</v>
      </c>
      <c r="AO3" s="87">
        <v>0</v>
      </c>
      <c r="AP3" s="87">
        <v>0</v>
      </c>
      <c r="AQ3" s="87">
        <v>0</v>
      </c>
      <c r="AR3" s="86">
        <v>0</v>
      </c>
      <c r="AS3" s="86">
        <v>0</v>
      </c>
      <c r="AT3" s="87">
        <v>0</v>
      </c>
      <c r="AU3" s="87">
        <v>0</v>
      </c>
      <c r="AV3" s="87">
        <v>0</v>
      </c>
      <c r="AW3" s="87">
        <v>0</v>
      </c>
      <c r="AX3" s="86">
        <v>0</v>
      </c>
      <c r="AY3" s="87">
        <v>0</v>
      </c>
      <c r="AZ3" s="87">
        <v>0</v>
      </c>
      <c r="BA3" s="87">
        <v>0</v>
      </c>
      <c r="BB3" s="86">
        <v>0</v>
      </c>
      <c r="BC3" s="87">
        <v>0</v>
      </c>
      <c r="BD3" s="86">
        <v>0</v>
      </c>
      <c r="BE3" s="87">
        <v>0</v>
      </c>
      <c r="BF3" s="87">
        <v>0</v>
      </c>
      <c r="BG3" s="87">
        <v>0</v>
      </c>
      <c r="BH3" s="87">
        <v>0</v>
      </c>
      <c r="BI3" s="87">
        <v>0</v>
      </c>
      <c r="BJ3" s="86">
        <v>0</v>
      </c>
      <c r="BK3" s="87">
        <v>0</v>
      </c>
      <c r="BL3" s="87">
        <v>0</v>
      </c>
      <c r="BM3" s="87">
        <v>0</v>
      </c>
      <c r="BN3" s="87">
        <v>0</v>
      </c>
      <c r="BO3" s="86">
        <v>0</v>
      </c>
      <c r="BP3" s="86">
        <v>0</v>
      </c>
      <c r="BQ3" s="86">
        <v>0</v>
      </c>
      <c r="BR3" s="87">
        <v>0</v>
      </c>
      <c r="BS3" s="87">
        <v>0</v>
      </c>
      <c r="BT3" s="86">
        <v>0</v>
      </c>
      <c r="BU3" s="87">
        <v>0</v>
      </c>
      <c r="BV3" s="87">
        <v>0</v>
      </c>
      <c r="BW3" s="86">
        <v>0</v>
      </c>
      <c r="BX3" s="87">
        <v>0</v>
      </c>
      <c r="BY3" s="87">
        <v>0</v>
      </c>
      <c r="BZ3" s="87">
        <v>0</v>
      </c>
      <c r="CA3" s="86">
        <v>0</v>
      </c>
      <c r="CB3" s="86">
        <v>0</v>
      </c>
      <c r="CC3" s="88"/>
      <c r="CD3" s="89"/>
      <c r="CE3" s="89"/>
      <c r="CF3" s="89"/>
      <c r="CG3" s="88"/>
      <c r="CH3" s="88"/>
      <c r="CI3" s="88"/>
      <c r="CJ3" s="90"/>
      <c r="CK3" s="279">
        <v>85883.077913554516</v>
      </c>
    </row>
    <row r="4" spans="1:89" s="22" customFormat="1" ht="26.25" customHeight="1" x14ac:dyDescent="0.25">
      <c r="A4" s="302" t="s">
        <v>244</v>
      </c>
      <c r="B4" s="234" t="s">
        <v>277</v>
      </c>
      <c r="C4" s="91">
        <v>1892762.2618957222</v>
      </c>
      <c r="D4" s="92">
        <v>55854.060773155725</v>
      </c>
      <c r="E4" s="93">
        <v>7715.1698496637291</v>
      </c>
      <c r="F4" s="93">
        <v>48138.890923491999</v>
      </c>
      <c r="G4" s="93">
        <v>0</v>
      </c>
      <c r="H4" s="92">
        <v>0</v>
      </c>
      <c r="I4" s="92">
        <v>1574737.3478008308</v>
      </c>
      <c r="J4" s="93">
        <v>2977.2399220156954</v>
      </c>
      <c r="K4" s="93">
        <v>33.723468430706433</v>
      </c>
      <c r="L4" s="93">
        <v>661.3168993432663</v>
      </c>
      <c r="M4" s="93">
        <v>3617.3850766106571</v>
      </c>
      <c r="N4" s="93">
        <v>1598.1764993936927</v>
      </c>
      <c r="O4" s="93">
        <v>1485234.3139168259</v>
      </c>
      <c r="P4" s="93">
        <v>17006.662674530777</v>
      </c>
      <c r="Q4" s="93">
        <v>51.393816476462902</v>
      </c>
      <c r="R4" s="93">
        <v>684.59526957320747</v>
      </c>
      <c r="S4" s="93">
        <v>61.774002949123407</v>
      </c>
      <c r="T4" s="93">
        <v>62135.884390504958</v>
      </c>
      <c r="U4" s="93">
        <v>9.355017691778329</v>
      </c>
      <c r="V4" s="93">
        <v>3.519345419015111</v>
      </c>
      <c r="W4" s="93">
        <v>3.4622911844065043</v>
      </c>
      <c r="X4" s="93">
        <v>10.518248435541961</v>
      </c>
      <c r="Y4" s="93">
        <v>7.0555818943288227</v>
      </c>
      <c r="Z4" s="93">
        <v>0.81902855207881531</v>
      </c>
      <c r="AA4" s="93">
        <v>636.27191233212864</v>
      </c>
      <c r="AB4" s="93">
        <v>3.88043866699853</v>
      </c>
      <c r="AC4" s="92">
        <v>247318.34690195223</v>
      </c>
      <c r="AD4" s="92">
        <v>14608.18570198544</v>
      </c>
      <c r="AE4" s="93">
        <v>0.14549235896426418</v>
      </c>
      <c r="AF4" s="93">
        <v>14608.040209626477</v>
      </c>
      <c r="AG4" s="92">
        <v>53.084832134521271</v>
      </c>
      <c r="AH4" s="92">
        <v>27.733068450218319</v>
      </c>
      <c r="AI4" s="93">
        <v>0</v>
      </c>
      <c r="AJ4" s="93">
        <v>27.733068450218319</v>
      </c>
      <c r="AK4" s="93">
        <v>0</v>
      </c>
      <c r="AL4" s="92">
        <v>0</v>
      </c>
      <c r="AM4" s="93">
        <v>0</v>
      </c>
      <c r="AN4" s="93">
        <v>0</v>
      </c>
      <c r="AO4" s="93">
        <v>0</v>
      </c>
      <c r="AP4" s="93">
        <v>0</v>
      </c>
      <c r="AQ4" s="93">
        <v>0</v>
      </c>
      <c r="AR4" s="92">
        <v>3.96704675868979</v>
      </c>
      <c r="AS4" s="92">
        <v>0.12248568839303749</v>
      </c>
      <c r="AT4" s="93">
        <v>0</v>
      </c>
      <c r="AU4" s="93">
        <v>0.12248568839303749</v>
      </c>
      <c r="AV4" s="93">
        <v>0</v>
      </c>
      <c r="AW4" s="93">
        <v>0</v>
      </c>
      <c r="AX4" s="92">
        <v>0</v>
      </c>
      <c r="AY4" s="93">
        <v>0</v>
      </c>
      <c r="AZ4" s="93">
        <v>0</v>
      </c>
      <c r="BA4" s="93">
        <v>0</v>
      </c>
      <c r="BB4" s="92">
        <v>0</v>
      </c>
      <c r="BC4" s="93">
        <v>0</v>
      </c>
      <c r="BD4" s="92">
        <v>0</v>
      </c>
      <c r="BE4" s="93">
        <v>0</v>
      </c>
      <c r="BF4" s="93">
        <v>0</v>
      </c>
      <c r="BG4" s="93">
        <v>0</v>
      </c>
      <c r="BH4" s="93">
        <v>0</v>
      </c>
      <c r="BI4" s="93">
        <v>0</v>
      </c>
      <c r="BJ4" s="92">
        <v>0</v>
      </c>
      <c r="BK4" s="93">
        <v>0</v>
      </c>
      <c r="BL4" s="93">
        <v>0</v>
      </c>
      <c r="BM4" s="93">
        <v>0</v>
      </c>
      <c r="BN4" s="93">
        <v>0</v>
      </c>
      <c r="BO4" s="92">
        <v>22.574938812635786</v>
      </c>
      <c r="BP4" s="92">
        <v>6.3752507827157618</v>
      </c>
      <c r="BQ4" s="92">
        <v>128.85572298410904</v>
      </c>
      <c r="BR4" s="93">
        <v>128.85572298410904</v>
      </c>
      <c r="BS4" s="93">
        <v>0</v>
      </c>
      <c r="BT4" s="92">
        <v>0.54281908899865239</v>
      </c>
      <c r="BU4" s="93">
        <v>0.2590271115197022</v>
      </c>
      <c r="BV4" s="93">
        <v>0.28379197747895024</v>
      </c>
      <c r="BW4" s="92">
        <v>0.84413673680293622</v>
      </c>
      <c r="BX4" s="93">
        <v>0.12861165291870194</v>
      </c>
      <c r="BY4" s="93">
        <v>0</v>
      </c>
      <c r="BZ4" s="93">
        <v>0.7155250838842343</v>
      </c>
      <c r="CA4" s="92">
        <v>0.22041636086845531</v>
      </c>
      <c r="CB4" s="92">
        <v>0</v>
      </c>
      <c r="CC4" s="94"/>
      <c r="CD4" s="95"/>
      <c r="CE4" s="95"/>
      <c r="CF4" s="95"/>
      <c r="CG4" s="94"/>
      <c r="CH4" s="94"/>
      <c r="CI4" s="94"/>
      <c r="CJ4" s="96"/>
      <c r="CK4" s="280">
        <v>1892762.2618957222</v>
      </c>
    </row>
    <row r="5" spans="1:89" s="22" customFormat="1" ht="26.25" customHeight="1" x14ac:dyDescent="0.25">
      <c r="A5" s="302" t="s">
        <v>245</v>
      </c>
      <c r="B5" s="234" t="s">
        <v>324</v>
      </c>
      <c r="C5" s="91">
        <v>3472078.7643442294</v>
      </c>
      <c r="D5" s="92">
        <v>49801.709871551589</v>
      </c>
      <c r="E5" s="93">
        <v>40150.065824652869</v>
      </c>
      <c r="F5" s="93">
        <v>6223.4265811482483</v>
      </c>
      <c r="G5" s="93">
        <v>3428.2174657504684</v>
      </c>
      <c r="H5" s="92">
        <v>5437.2296736449953</v>
      </c>
      <c r="I5" s="92">
        <v>2448356.5139430198</v>
      </c>
      <c r="J5" s="93">
        <v>69436.548211074289</v>
      </c>
      <c r="K5" s="93">
        <v>8667.2066917374395</v>
      </c>
      <c r="L5" s="93">
        <v>3689.6171619855149</v>
      </c>
      <c r="M5" s="93">
        <v>23598.988969299706</v>
      </c>
      <c r="N5" s="93">
        <v>10923.248417811094</v>
      </c>
      <c r="O5" s="93">
        <v>1573255.3631867212</v>
      </c>
      <c r="P5" s="93">
        <v>482721.58894902683</v>
      </c>
      <c r="Q5" s="93">
        <v>7528.0243279093484</v>
      </c>
      <c r="R5" s="93">
        <v>4326.7937189556415</v>
      </c>
      <c r="S5" s="93">
        <v>60298.366960964267</v>
      </c>
      <c r="T5" s="93">
        <v>176992.92667712001</v>
      </c>
      <c r="U5" s="93">
        <v>5723.8716059230264</v>
      </c>
      <c r="V5" s="93">
        <v>1790.2102999512001</v>
      </c>
      <c r="W5" s="93">
        <v>1903.2322097508413</v>
      </c>
      <c r="X5" s="93">
        <v>4980.7686075087022</v>
      </c>
      <c r="Y5" s="93">
        <v>3395.4425059239816</v>
      </c>
      <c r="Z5" s="93">
        <v>956.74211903646108</v>
      </c>
      <c r="AA5" s="93">
        <v>5174.0456407543415</v>
      </c>
      <c r="AB5" s="93">
        <v>2993.5276815652692</v>
      </c>
      <c r="AC5" s="92">
        <v>488728.13060881215</v>
      </c>
      <c r="AD5" s="92">
        <v>20490.325043806784</v>
      </c>
      <c r="AE5" s="93">
        <v>2807.7674375421711</v>
      </c>
      <c r="AF5" s="93">
        <v>17682.557606264614</v>
      </c>
      <c r="AG5" s="92">
        <v>53373.184861791407</v>
      </c>
      <c r="AH5" s="92">
        <v>64405.641652086219</v>
      </c>
      <c r="AI5" s="93">
        <v>10900.475702378111</v>
      </c>
      <c r="AJ5" s="93">
        <v>25163.231222767001</v>
      </c>
      <c r="AK5" s="93">
        <v>28341.934726941108</v>
      </c>
      <c r="AL5" s="92">
        <v>177119.28494236575</v>
      </c>
      <c r="AM5" s="93">
        <v>64841.290189503074</v>
      </c>
      <c r="AN5" s="93">
        <v>29586.931432133733</v>
      </c>
      <c r="AO5" s="93">
        <v>68503.664142768714</v>
      </c>
      <c r="AP5" s="93">
        <v>11181.761503333586</v>
      </c>
      <c r="AQ5" s="93">
        <v>3005.6376746266014</v>
      </c>
      <c r="AR5" s="92">
        <v>20561.29927928144</v>
      </c>
      <c r="AS5" s="92">
        <v>9702.418446673988</v>
      </c>
      <c r="AT5" s="93">
        <v>1975.7050602423089</v>
      </c>
      <c r="AU5" s="93">
        <v>1764.8401271904188</v>
      </c>
      <c r="AV5" s="93">
        <v>1448.0274615773953</v>
      </c>
      <c r="AW5" s="93">
        <v>4513.8457976638629</v>
      </c>
      <c r="AX5" s="92">
        <v>3689.9412941228661</v>
      </c>
      <c r="AY5" s="93">
        <v>1817.1073012831066</v>
      </c>
      <c r="AZ5" s="93">
        <v>789.61207193132213</v>
      </c>
      <c r="BA5" s="93">
        <v>1083.2219209084374</v>
      </c>
      <c r="BB5" s="92">
        <v>4043.6359170268202</v>
      </c>
      <c r="BC5" s="93">
        <v>0</v>
      </c>
      <c r="BD5" s="92">
        <v>24926.073066701068</v>
      </c>
      <c r="BE5" s="93">
        <v>15962.314032641212</v>
      </c>
      <c r="BF5" s="93">
        <v>4664.7997712711003</v>
      </c>
      <c r="BG5" s="93">
        <v>2724.8107193443075</v>
      </c>
      <c r="BH5" s="93">
        <v>596.0834905386414</v>
      </c>
      <c r="BI5" s="93">
        <v>978.06505290580787</v>
      </c>
      <c r="BJ5" s="92">
        <v>17960.264486391548</v>
      </c>
      <c r="BK5" s="93">
        <v>5021.8000617356274</v>
      </c>
      <c r="BL5" s="93">
        <v>5327.9451124600764</v>
      </c>
      <c r="BM5" s="93">
        <v>759.86073844278837</v>
      </c>
      <c r="BN5" s="93">
        <v>6850.6585737530577</v>
      </c>
      <c r="BO5" s="92">
        <v>25532.059408644334</v>
      </c>
      <c r="BP5" s="92">
        <v>13672.505137543039</v>
      </c>
      <c r="BQ5" s="92">
        <v>25709.377764462995</v>
      </c>
      <c r="BR5" s="93">
        <v>17351.832482017973</v>
      </c>
      <c r="BS5" s="93">
        <v>8357.545282445024</v>
      </c>
      <c r="BT5" s="92">
        <v>7777.1191989096424</v>
      </c>
      <c r="BU5" s="93">
        <v>4014.2727952235191</v>
      </c>
      <c r="BV5" s="93">
        <v>3762.8464036861233</v>
      </c>
      <c r="BW5" s="92">
        <v>9177.8823420432473</v>
      </c>
      <c r="BX5" s="93">
        <v>1956.5262187250394</v>
      </c>
      <c r="BY5" s="93">
        <v>1064.4867461651684</v>
      </c>
      <c r="BZ5" s="93">
        <v>6156.8693771530379</v>
      </c>
      <c r="CA5" s="92">
        <v>1614.1674053499992</v>
      </c>
      <c r="CB5" s="92">
        <v>0</v>
      </c>
      <c r="CC5" s="94"/>
      <c r="CD5" s="95"/>
      <c r="CE5" s="95"/>
      <c r="CF5" s="95"/>
      <c r="CG5" s="94"/>
      <c r="CH5" s="94"/>
      <c r="CI5" s="94"/>
      <c r="CJ5" s="96"/>
      <c r="CK5" s="280">
        <v>3472078.7643442294</v>
      </c>
    </row>
    <row r="6" spans="1:89" s="22" customFormat="1" ht="26.25" customHeight="1" x14ac:dyDescent="0.25">
      <c r="A6" s="302" t="s">
        <v>246</v>
      </c>
      <c r="B6" s="234" t="s">
        <v>325</v>
      </c>
      <c r="C6" s="94"/>
      <c r="D6" s="96"/>
      <c r="E6" s="95"/>
      <c r="F6" s="95"/>
      <c r="G6" s="95"/>
      <c r="H6" s="96"/>
      <c r="I6" s="96"/>
      <c r="J6" s="95"/>
      <c r="K6" s="95"/>
      <c r="L6" s="95"/>
      <c r="M6" s="95"/>
      <c r="N6" s="95"/>
      <c r="O6" s="95"/>
      <c r="P6" s="95"/>
      <c r="Q6" s="95"/>
      <c r="R6" s="95"/>
      <c r="S6" s="95"/>
      <c r="T6" s="95"/>
      <c r="U6" s="95"/>
      <c r="V6" s="95"/>
      <c r="W6" s="95"/>
      <c r="X6" s="95"/>
      <c r="Y6" s="95"/>
      <c r="Z6" s="95"/>
      <c r="AA6" s="95"/>
      <c r="AB6" s="95"/>
      <c r="AC6" s="96"/>
      <c r="AD6" s="96"/>
      <c r="AE6" s="95"/>
      <c r="AF6" s="95"/>
      <c r="AG6" s="96"/>
      <c r="AH6" s="96"/>
      <c r="AI6" s="95"/>
      <c r="AJ6" s="95"/>
      <c r="AK6" s="95"/>
      <c r="AL6" s="96"/>
      <c r="AM6" s="95"/>
      <c r="AN6" s="95"/>
      <c r="AO6" s="95"/>
      <c r="AP6" s="95"/>
      <c r="AQ6" s="95"/>
      <c r="AR6" s="96"/>
      <c r="AS6" s="96"/>
      <c r="AT6" s="95"/>
      <c r="AU6" s="95"/>
      <c r="AV6" s="95"/>
      <c r="AW6" s="95"/>
      <c r="AX6" s="96"/>
      <c r="AY6" s="95"/>
      <c r="AZ6" s="95"/>
      <c r="BA6" s="95"/>
      <c r="BB6" s="96"/>
      <c r="BC6" s="95"/>
      <c r="BD6" s="96"/>
      <c r="BE6" s="95"/>
      <c r="BF6" s="95"/>
      <c r="BG6" s="95"/>
      <c r="BH6" s="95"/>
      <c r="BI6" s="95"/>
      <c r="BJ6" s="96"/>
      <c r="BK6" s="95"/>
      <c r="BL6" s="95"/>
      <c r="BM6" s="95"/>
      <c r="BN6" s="95"/>
      <c r="BO6" s="96"/>
      <c r="BP6" s="96"/>
      <c r="BQ6" s="96"/>
      <c r="BR6" s="95"/>
      <c r="BS6" s="95"/>
      <c r="BT6" s="96"/>
      <c r="BU6" s="95"/>
      <c r="BV6" s="95"/>
      <c r="BW6" s="96"/>
      <c r="BX6" s="95"/>
      <c r="BY6" s="95"/>
      <c r="BZ6" s="95"/>
      <c r="CA6" s="96"/>
      <c r="CB6" s="96"/>
      <c r="CC6" s="91">
        <v>459380.08761024586</v>
      </c>
      <c r="CD6" s="97">
        <v>237394.54542542418</v>
      </c>
      <c r="CE6" s="97">
        <v>110952.65073490012</v>
      </c>
      <c r="CF6" s="97">
        <v>111032.89144992163</v>
      </c>
      <c r="CG6" s="94"/>
      <c r="CH6" s="94"/>
      <c r="CI6" s="94"/>
      <c r="CJ6" s="96"/>
      <c r="CK6" s="280">
        <v>459380.08761024586</v>
      </c>
    </row>
    <row r="7" spans="1:89" s="22" customFormat="1" ht="26.25" customHeight="1" x14ac:dyDescent="0.25">
      <c r="A7" s="302" t="s">
        <v>247</v>
      </c>
      <c r="B7" s="234" t="s">
        <v>278</v>
      </c>
      <c r="C7" s="91">
        <v>58969.805645443943</v>
      </c>
      <c r="D7" s="92">
        <v>75.173869409999938</v>
      </c>
      <c r="E7" s="93">
        <v>75.173869409999938</v>
      </c>
      <c r="F7" s="93">
        <v>0</v>
      </c>
      <c r="G7" s="93">
        <v>0</v>
      </c>
      <c r="H7" s="92">
        <v>1117.4505231976786</v>
      </c>
      <c r="I7" s="92">
        <v>13924.316698183611</v>
      </c>
      <c r="J7" s="93">
        <v>228.60765599999999</v>
      </c>
      <c r="K7" s="93">
        <v>0</v>
      </c>
      <c r="L7" s="93">
        <v>5.7549418300561204</v>
      </c>
      <c r="M7" s="93">
        <v>2641.4676525539517</v>
      </c>
      <c r="N7" s="93">
        <v>913.0994259121569</v>
      </c>
      <c r="O7" s="93">
        <v>760.48400000000004</v>
      </c>
      <c r="P7" s="93">
        <v>593.95806538734189</v>
      </c>
      <c r="Q7" s="93">
        <v>0.22657242534809111</v>
      </c>
      <c r="R7" s="93">
        <v>10.154295528759842</v>
      </c>
      <c r="S7" s="93">
        <v>8663.4611317390518</v>
      </c>
      <c r="T7" s="93">
        <v>97.53528</v>
      </c>
      <c r="U7" s="93">
        <v>0</v>
      </c>
      <c r="V7" s="93">
        <v>0</v>
      </c>
      <c r="W7" s="93">
        <v>0</v>
      </c>
      <c r="X7" s="93">
        <v>0</v>
      </c>
      <c r="Y7" s="93">
        <v>0</v>
      </c>
      <c r="Z7" s="93">
        <v>0</v>
      </c>
      <c r="AA7" s="93">
        <v>9.5676768069436378</v>
      </c>
      <c r="AB7" s="93">
        <v>0</v>
      </c>
      <c r="AC7" s="92">
        <v>20829.825952799998</v>
      </c>
      <c r="AD7" s="92">
        <v>22926.820516018415</v>
      </c>
      <c r="AE7" s="93">
        <v>0</v>
      </c>
      <c r="AF7" s="93">
        <v>22926.820516018415</v>
      </c>
      <c r="AG7" s="92">
        <v>96.218085834240398</v>
      </c>
      <c r="AH7" s="92">
        <v>0</v>
      </c>
      <c r="AI7" s="93">
        <v>0</v>
      </c>
      <c r="AJ7" s="93">
        <v>0</v>
      </c>
      <c r="AK7" s="93">
        <v>0</v>
      </c>
      <c r="AL7" s="92">
        <v>0</v>
      </c>
      <c r="AM7" s="93">
        <v>0</v>
      </c>
      <c r="AN7" s="93">
        <v>0</v>
      </c>
      <c r="AO7" s="93">
        <v>0</v>
      </c>
      <c r="AP7" s="93">
        <v>0</v>
      </c>
      <c r="AQ7" s="93">
        <v>0</v>
      </c>
      <c r="AR7" s="92">
        <v>0</v>
      </c>
      <c r="AS7" s="92">
        <v>0</v>
      </c>
      <c r="AT7" s="93">
        <v>0</v>
      </c>
      <c r="AU7" s="93">
        <v>0</v>
      </c>
      <c r="AV7" s="93">
        <v>0</v>
      </c>
      <c r="AW7" s="93">
        <v>0</v>
      </c>
      <c r="AX7" s="92">
        <v>0</v>
      </c>
      <c r="AY7" s="93">
        <v>0</v>
      </c>
      <c r="AZ7" s="93">
        <v>0</v>
      </c>
      <c r="BA7" s="93">
        <v>0</v>
      </c>
      <c r="BB7" s="92">
        <v>0</v>
      </c>
      <c r="BC7" s="93">
        <v>0</v>
      </c>
      <c r="BD7" s="92">
        <v>0</v>
      </c>
      <c r="BE7" s="93">
        <v>0</v>
      </c>
      <c r="BF7" s="93">
        <v>0</v>
      </c>
      <c r="BG7" s="93">
        <v>0</v>
      </c>
      <c r="BH7" s="93">
        <v>0</v>
      </c>
      <c r="BI7" s="93">
        <v>0</v>
      </c>
      <c r="BJ7" s="92">
        <v>0</v>
      </c>
      <c r="BK7" s="93">
        <v>0</v>
      </c>
      <c r="BL7" s="93">
        <v>0</v>
      </c>
      <c r="BM7" s="93">
        <v>0</v>
      </c>
      <c r="BN7" s="93">
        <v>0</v>
      </c>
      <c r="BO7" s="92">
        <v>0</v>
      </c>
      <c r="BP7" s="92">
        <v>0</v>
      </c>
      <c r="BQ7" s="92">
        <v>0</v>
      </c>
      <c r="BR7" s="93">
        <v>0</v>
      </c>
      <c r="BS7" s="93">
        <v>0</v>
      </c>
      <c r="BT7" s="92">
        <v>0</v>
      </c>
      <c r="BU7" s="93">
        <v>0</v>
      </c>
      <c r="BV7" s="93">
        <v>0</v>
      </c>
      <c r="BW7" s="92">
        <v>0</v>
      </c>
      <c r="BX7" s="93">
        <v>0</v>
      </c>
      <c r="BY7" s="93">
        <v>0</v>
      </c>
      <c r="BZ7" s="93">
        <v>0</v>
      </c>
      <c r="CA7" s="92">
        <v>0</v>
      </c>
      <c r="CB7" s="92">
        <v>0</v>
      </c>
      <c r="CC7" s="92">
        <v>0</v>
      </c>
      <c r="CD7" s="93">
        <v>0</v>
      </c>
      <c r="CE7" s="93">
        <v>0</v>
      </c>
      <c r="CF7" s="93">
        <v>0</v>
      </c>
      <c r="CG7" s="94"/>
      <c r="CH7" s="94"/>
      <c r="CI7" s="94"/>
      <c r="CJ7" s="96"/>
      <c r="CK7" s="280">
        <v>58969.805645443943</v>
      </c>
    </row>
    <row r="8" spans="1:89" s="22" customFormat="1" ht="26.25" customHeight="1" x14ac:dyDescent="0.25">
      <c r="A8" s="302" t="s">
        <v>248</v>
      </c>
      <c r="B8" s="234" t="s">
        <v>279</v>
      </c>
      <c r="C8" s="91">
        <v>1724169.3860075059</v>
      </c>
      <c r="D8" s="98">
        <v>42829.341221387847</v>
      </c>
      <c r="E8" s="97">
        <v>33177.697174489134</v>
      </c>
      <c r="F8" s="97">
        <v>6223.4265811482474</v>
      </c>
      <c r="G8" s="97">
        <v>3428.2174657504684</v>
      </c>
      <c r="H8" s="98">
        <v>6554.6801968426735</v>
      </c>
      <c r="I8" s="98">
        <v>900155.6564439747</v>
      </c>
      <c r="J8" s="97">
        <v>66687.915945058587</v>
      </c>
      <c r="K8" s="97">
        <v>8633.4832233067336</v>
      </c>
      <c r="L8" s="97">
        <v>3034.055204472304</v>
      </c>
      <c r="M8" s="97">
        <v>22623.071545243001</v>
      </c>
      <c r="N8" s="97">
        <v>10238.171344329558</v>
      </c>
      <c r="O8" s="97">
        <v>88781.533269895473</v>
      </c>
      <c r="P8" s="97">
        <v>478921.05794348585</v>
      </c>
      <c r="Q8" s="97">
        <v>7476.8570838582336</v>
      </c>
      <c r="R8" s="97">
        <v>3652.3527449111934</v>
      </c>
      <c r="S8" s="97">
        <v>68900.05408975418</v>
      </c>
      <c r="T8" s="97">
        <v>114954.57756661509</v>
      </c>
      <c r="U8" s="97">
        <v>5714.5165882312494</v>
      </c>
      <c r="V8" s="97">
        <v>1786.6909545321851</v>
      </c>
      <c r="W8" s="97">
        <v>1899.7699185664349</v>
      </c>
      <c r="X8" s="97">
        <v>4970.2503590731603</v>
      </c>
      <c r="Y8" s="97">
        <v>3388.3869240296526</v>
      </c>
      <c r="Z8" s="97">
        <v>955.92309048438233</v>
      </c>
      <c r="AA8" s="97">
        <v>4547.3414052291573</v>
      </c>
      <c r="AB8" s="97">
        <v>2989.6472428982706</v>
      </c>
      <c r="AC8" s="98">
        <v>286703.99571602995</v>
      </c>
      <c r="AD8" s="98">
        <v>28808.95985783976</v>
      </c>
      <c r="AE8" s="97">
        <v>2807.6219451832067</v>
      </c>
      <c r="AF8" s="97">
        <v>26001.337912656552</v>
      </c>
      <c r="AG8" s="98">
        <v>53416.318115491129</v>
      </c>
      <c r="AH8" s="98">
        <v>64377.908583636003</v>
      </c>
      <c r="AI8" s="97">
        <v>10900.475702378111</v>
      </c>
      <c r="AJ8" s="97">
        <v>25135.498154316781</v>
      </c>
      <c r="AK8" s="97">
        <v>28341.934726941108</v>
      </c>
      <c r="AL8" s="98">
        <v>177119.28494236572</v>
      </c>
      <c r="AM8" s="97">
        <v>64841.290189503074</v>
      </c>
      <c r="AN8" s="97">
        <v>29586.931432133733</v>
      </c>
      <c r="AO8" s="97">
        <v>68503.664142768714</v>
      </c>
      <c r="AP8" s="97">
        <v>11181.761503333586</v>
      </c>
      <c r="AQ8" s="97">
        <v>3005.6376746266014</v>
      </c>
      <c r="AR8" s="98">
        <v>20557.332232522745</v>
      </c>
      <c r="AS8" s="98">
        <v>9702.2959609855934</v>
      </c>
      <c r="AT8" s="97">
        <v>1975.7050602423089</v>
      </c>
      <c r="AU8" s="97">
        <v>1764.7176415020256</v>
      </c>
      <c r="AV8" s="97">
        <v>1448.0274615773953</v>
      </c>
      <c r="AW8" s="97">
        <v>4513.8457976638629</v>
      </c>
      <c r="AX8" s="98">
        <v>3689.9412941228661</v>
      </c>
      <c r="AY8" s="97">
        <v>1817.1073012831066</v>
      </c>
      <c r="AZ8" s="97">
        <v>789.61207193132213</v>
      </c>
      <c r="BA8" s="97">
        <v>1083.2219209084374</v>
      </c>
      <c r="BB8" s="98">
        <v>4043.6359170268202</v>
      </c>
      <c r="BC8" s="97">
        <v>0</v>
      </c>
      <c r="BD8" s="98">
        <v>24926.073066701068</v>
      </c>
      <c r="BE8" s="97">
        <v>15962.314032641212</v>
      </c>
      <c r="BF8" s="97">
        <v>4664.7997712711003</v>
      </c>
      <c r="BG8" s="97">
        <v>2724.8107193443075</v>
      </c>
      <c r="BH8" s="97">
        <v>596.0834905386414</v>
      </c>
      <c r="BI8" s="97">
        <v>978.06505290580787</v>
      </c>
      <c r="BJ8" s="98">
        <v>17960.264486391552</v>
      </c>
      <c r="BK8" s="97">
        <v>5021.8000617356274</v>
      </c>
      <c r="BL8" s="97">
        <v>5327.9451124600764</v>
      </c>
      <c r="BM8" s="97">
        <v>759.86073844278837</v>
      </c>
      <c r="BN8" s="97">
        <v>6850.6585737530577</v>
      </c>
      <c r="BO8" s="98">
        <v>25509.484469831703</v>
      </c>
      <c r="BP8" s="98">
        <v>13666.129886760322</v>
      </c>
      <c r="BQ8" s="98">
        <v>25580.522041478893</v>
      </c>
      <c r="BR8" s="97">
        <v>17222.976759033867</v>
      </c>
      <c r="BS8" s="97">
        <v>8357.545282445024</v>
      </c>
      <c r="BT8" s="98">
        <v>7776.5763798206453</v>
      </c>
      <c r="BU8" s="97">
        <v>4014.013768112</v>
      </c>
      <c r="BV8" s="97">
        <v>3762.5626117086454</v>
      </c>
      <c r="BW8" s="98">
        <v>9177.0382053064423</v>
      </c>
      <c r="BX8" s="97">
        <v>1956.3976070721208</v>
      </c>
      <c r="BY8" s="97">
        <v>1064.4867461651684</v>
      </c>
      <c r="BZ8" s="97">
        <v>6156.1538520691538</v>
      </c>
      <c r="CA8" s="98">
        <v>1613.9469889891307</v>
      </c>
      <c r="CB8" s="98">
        <v>0</v>
      </c>
      <c r="CC8" s="91">
        <v>459380.08761024592</v>
      </c>
      <c r="CD8" s="97">
        <v>237394.54542542418</v>
      </c>
      <c r="CE8" s="97">
        <v>110952.65073490012</v>
      </c>
      <c r="CF8" s="97">
        <v>111032.89144992163</v>
      </c>
      <c r="CG8" s="94"/>
      <c r="CH8" s="98">
        <v>0</v>
      </c>
      <c r="CI8" s="94"/>
      <c r="CJ8" s="96"/>
      <c r="CK8" s="280">
        <v>2183549.4736177521</v>
      </c>
    </row>
    <row r="9" spans="1:89" s="22" customFormat="1" ht="26.25" customHeight="1" x14ac:dyDescent="0.25">
      <c r="A9" s="302" t="s">
        <v>336</v>
      </c>
      <c r="B9" s="234" t="s">
        <v>335</v>
      </c>
      <c r="C9" s="91">
        <v>1420931.3102781926</v>
      </c>
      <c r="D9" s="98">
        <v>42738.875937076366</v>
      </c>
      <c r="E9" s="97">
        <v>33177.697174489134</v>
      </c>
      <c r="F9" s="97">
        <v>6223.4265811482474</v>
      </c>
      <c r="G9" s="97">
        <v>3337.7521814389852</v>
      </c>
      <c r="H9" s="98">
        <v>6554.6801968426735</v>
      </c>
      <c r="I9" s="98">
        <v>601038.16868398106</v>
      </c>
      <c r="J9" s="97">
        <v>57764.315453521638</v>
      </c>
      <c r="K9" s="97">
        <v>8601.7769385730408</v>
      </c>
      <c r="L9" s="97">
        <v>3032.1340237028226</v>
      </c>
      <c r="M9" s="97">
        <v>18890.731199475398</v>
      </c>
      <c r="N9" s="97">
        <v>7696.9067240078875</v>
      </c>
      <c r="O9" s="97">
        <v>88781.518563855134</v>
      </c>
      <c r="P9" s="97">
        <v>209285.94859906292</v>
      </c>
      <c r="Q9" s="97">
        <v>7476.8570838582336</v>
      </c>
      <c r="R9" s="97">
        <v>3650.3706974747647</v>
      </c>
      <c r="S9" s="97">
        <v>65064.241219233925</v>
      </c>
      <c r="T9" s="97">
        <v>105833.84975032498</v>
      </c>
      <c r="U9" s="97">
        <v>5712.8236719149563</v>
      </c>
      <c r="V9" s="97">
        <v>1786.6664065293701</v>
      </c>
      <c r="W9" s="97">
        <v>1899.7391814832497</v>
      </c>
      <c r="X9" s="97">
        <v>4969.1703873296401</v>
      </c>
      <c r="Y9" s="97">
        <v>3387.8671420760006</v>
      </c>
      <c r="Z9" s="97">
        <v>953.28884783068497</v>
      </c>
      <c r="AA9" s="97">
        <v>3262.081700117491</v>
      </c>
      <c r="AB9" s="97">
        <v>2987.8810936089499</v>
      </c>
      <c r="AC9" s="98">
        <v>286703.48866828816</v>
      </c>
      <c r="AD9" s="98">
        <v>28808.95985783976</v>
      </c>
      <c r="AE9" s="97">
        <v>2807.6219451832067</v>
      </c>
      <c r="AF9" s="97">
        <v>26001.337912656552</v>
      </c>
      <c r="AG9" s="98">
        <v>50048.313019839858</v>
      </c>
      <c r="AH9" s="98">
        <v>63978.337935029769</v>
      </c>
      <c r="AI9" s="97">
        <v>10570.85649116294</v>
      </c>
      <c r="AJ9" s="97">
        <v>25065.546716925721</v>
      </c>
      <c r="AK9" s="97">
        <v>28341.934726941108</v>
      </c>
      <c r="AL9" s="98">
        <v>177119.28494236572</v>
      </c>
      <c r="AM9" s="97">
        <v>64841.290189503074</v>
      </c>
      <c r="AN9" s="97">
        <v>29586.931432133733</v>
      </c>
      <c r="AO9" s="97">
        <v>68503.664142768714</v>
      </c>
      <c r="AP9" s="97">
        <v>11181.761503333586</v>
      </c>
      <c r="AQ9" s="97">
        <v>3005.6376746266014</v>
      </c>
      <c r="AR9" s="98">
        <v>20557.332232522745</v>
      </c>
      <c r="AS9" s="98">
        <v>9591.729607640802</v>
      </c>
      <c r="AT9" s="97">
        <v>1974.5086184810666</v>
      </c>
      <c r="AU9" s="97">
        <v>1764.7176415020256</v>
      </c>
      <c r="AV9" s="97">
        <v>1448.0274615773953</v>
      </c>
      <c r="AW9" s="97">
        <v>4404.475886080314</v>
      </c>
      <c r="AX9" s="98">
        <v>3689.9412941228661</v>
      </c>
      <c r="AY9" s="97">
        <v>1817.1073012831066</v>
      </c>
      <c r="AZ9" s="97">
        <v>789.61207193132213</v>
      </c>
      <c r="BA9" s="97">
        <v>1083.2219209084374</v>
      </c>
      <c r="BB9" s="98">
        <v>4002.5295615359078</v>
      </c>
      <c r="BC9" s="97">
        <v>0</v>
      </c>
      <c r="BD9" s="98">
        <v>24860.009469862263</v>
      </c>
      <c r="BE9" s="97">
        <v>15913.487736600022</v>
      </c>
      <c r="BF9" s="97">
        <v>4663.0580598230954</v>
      </c>
      <c r="BG9" s="97">
        <v>2709.3151299946967</v>
      </c>
      <c r="BH9" s="97">
        <v>596.0834905386414</v>
      </c>
      <c r="BI9" s="97">
        <v>978.06505290580787</v>
      </c>
      <c r="BJ9" s="98">
        <v>17915.960899056998</v>
      </c>
      <c r="BK9" s="97">
        <v>5013.7546892952723</v>
      </c>
      <c r="BL9" s="97">
        <v>5327.9451124600764</v>
      </c>
      <c r="BM9" s="97">
        <v>759.86073844278837</v>
      </c>
      <c r="BN9" s="97">
        <v>6814.4003588588603</v>
      </c>
      <c r="BO9" s="98">
        <v>25509.484469831703</v>
      </c>
      <c r="BP9" s="98">
        <v>13666.129886760322</v>
      </c>
      <c r="BQ9" s="98">
        <v>25580.522041478893</v>
      </c>
      <c r="BR9" s="97">
        <v>17222.976759033867</v>
      </c>
      <c r="BS9" s="97">
        <v>8357.545282445024</v>
      </c>
      <c r="BT9" s="98">
        <v>7776.5763798206453</v>
      </c>
      <c r="BU9" s="97">
        <v>4014.013768112</v>
      </c>
      <c r="BV9" s="97">
        <v>3762.5626117086454</v>
      </c>
      <c r="BW9" s="98">
        <v>9177.0382053064423</v>
      </c>
      <c r="BX9" s="97">
        <v>1956.3976070721208</v>
      </c>
      <c r="BY9" s="97">
        <v>1064.4867461651684</v>
      </c>
      <c r="BZ9" s="97">
        <v>6156.1538520691538</v>
      </c>
      <c r="CA9" s="98">
        <v>1613.9469889891307</v>
      </c>
      <c r="CB9" s="98">
        <v>0</v>
      </c>
      <c r="CC9" s="91">
        <v>459380.08761024592</v>
      </c>
      <c r="CD9" s="97">
        <v>237394.54542542418</v>
      </c>
      <c r="CE9" s="97">
        <v>110952.65073490012</v>
      </c>
      <c r="CF9" s="97">
        <v>111032.89144992163</v>
      </c>
      <c r="CG9" s="94"/>
      <c r="CH9" s="98">
        <v>0</v>
      </c>
      <c r="CI9" s="94"/>
      <c r="CJ9" s="96"/>
      <c r="CK9" s="280">
        <v>1880311.3978884385</v>
      </c>
    </row>
    <row r="10" spans="1:89" s="22" customFormat="1" ht="26.25" customHeight="1" x14ac:dyDescent="0.25">
      <c r="A10" s="302" t="s">
        <v>337</v>
      </c>
      <c r="B10" s="234" t="s">
        <v>333</v>
      </c>
      <c r="C10" s="91">
        <v>303238.07572931342</v>
      </c>
      <c r="D10" s="98">
        <v>90.465284311483273</v>
      </c>
      <c r="E10" s="97">
        <v>0</v>
      </c>
      <c r="F10" s="97">
        <v>0</v>
      </c>
      <c r="G10" s="97">
        <v>90.465284311483273</v>
      </c>
      <c r="H10" s="98">
        <v>0</v>
      </c>
      <c r="I10" s="98">
        <v>299117.48775999359</v>
      </c>
      <c r="J10" s="97">
        <v>8923.6004915369467</v>
      </c>
      <c r="K10" s="97">
        <v>31.706284733692549</v>
      </c>
      <c r="L10" s="97">
        <v>1.9211807694812997</v>
      </c>
      <c r="M10" s="97">
        <v>3732.340345767605</v>
      </c>
      <c r="N10" s="97">
        <v>2541.26462032167</v>
      </c>
      <c r="O10" s="97">
        <v>1.470604033623789E-2</v>
      </c>
      <c r="P10" s="97">
        <v>269635.10934442293</v>
      </c>
      <c r="Q10" s="97">
        <v>0</v>
      </c>
      <c r="R10" s="97">
        <v>1.9820474364285066</v>
      </c>
      <c r="S10" s="97">
        <v>3835.8128705202562</v>
      </c>
      <c r="T10" s="97">
        <v>9120.7278162901093</v>
      </c>
      <c r="U10" s="97">
        <v>1.6929163162935472</v>
      </c>
      <c r="V10" s="97">
        <v>2.4548002814877845E-2</v>
      </c>
      <c r="W10" s="97">
        <v>3.0737083185122156E-2</v>
      </c>
      <c r="X10" s="97">
        <v>1.0799717435204175</v>
      </c>
      <c r="Y10" s="97">
        <v>0.51978195365194502</v>
      </c>
      <c r="Z10" s="97">
        <v>2.6342426536973771</v>
      </c>
      <c r="AA10" s="97">
        <v>1285.2597051116666</v>
      </c>
      <c r="AB10" s="97">
        <v>1.7661492893206321</v>
      </c>
      <c r="AC10" s="98">
        <v>0.50704774177084577</v>
      </c>
      <c r="AD10" s="98">
        <v>0</v>
      </c>
      <c r="AE10" s="97">
        <v>0</v>
      </c>
      <c r="AF10" s="97">
        <v>0</v>
      </c>
      <c r="AG10" s="98">
        <v>3368.0050956512719</v>
      </c>
      <c r="AH10" s="98">
        <v>399.5706486062341</v>
      </c>
      <c r="AI10" s="97">
        <v>329.61921121517173</v>
      </c>
      <c r="AJ10" s="97">
        <v>69.951437391062385</v>
      </c>
      <c r="AK10" s="97">
        <v>0</v>
      </c>
      <c r="AL10" s="98">
        <v>0</v>
      </c>
      <c r="AM10" s="97">
        <v>0</v>
      </c>
      <c r="AN10" s="97">
        <v>0</v>
      </c>
      <c r="AO10" s="97">
        <v>0</v>
      </c>
      <c r="AP10" s="97">
        <v>0</v>
      </c>
      <c r="AQ10" s="97">
        <v>0</v>
      </c>
      <c r="AR10" s="98">
        <v>0</v>
      </c>
      <c r="AS10" s="98">
        <v>110.56635334479152</v>
      </c>
      <c r="AT10" s="97">
        <v>1.1964417612423923</v>
      </c>
      <c r="AU10" s="97">
        <v>0</v>
      </c>
      <c r="AV10" s="97">
        <v>0</v>
      </c>
      <c r="AW10" s="97">
        <v>109.36991158354913</v>
      </c>
      <c r="AX10" s="98">
        <v>0</v>
      </c>
      <c r="AY10" s="97">
        <v>0</v>
      </c>
      <c r="AZ10" s="97">
        <v>0</v>
      </c>
      <c r="BA10" s="97">
        <v>0</v>
      </c>
      <c r="BB10" s="98">
        <v>41.106355490912343</v>
      </c>
      <c r="BC10" s="97">
        <v>0</v>
      </c>
      <c r="BD10" s="98">
        <v>66.063596838805054</v>
      </c>
      <c r="BE10" s="97">
        <v>48.826296041189522</v>
      </c>
      <c r="BF10" s="97">
        <v>1.7417114480046711</v>
      </c>
      <c r="BG10" s="97">
        <v>15.49558934961086</v>
      </c>
      <c r="BH10" s="97">
        <v>0</v>
      </c>
      <c r="BI10" s="97">
        <v>0</v>
      </c>
      <c r="BJ10" s="98">
        <v>44.303587334552788</v>
      </c>
      <c r="BK10" s="97">
        <v>8.0453724403549618</v>
      </c>
      <c r="BL10" s="97">
        <v>0</v>
      </c>
      <c r="BM10" s="97">
        <v>0</v>
      </c>
      <c r="BN10" s="97">
        <v>36.258214894197828</v>
      </c>
      <c r="BO10" s="98">
        <v>0</v>
      </c>
      <c r="BP10" s="98">
        <v>0</v>
      </c>
      <c r="BQ10" s="98">
        <v>0</v>
      </c>
      <c r="BR10" s="97">
        <v>0</v>
      </c>
      <c r="BS10" s="97">
        <v>0</v>
      </c>
      <c r="BT10" s="98">
        <v>0</v>
      </c>
      <c r="BU10" s="97">
        <v>0</v>
      </c>
      <c r="BV10" s="97">
        <v>0</v>
      </c>
      <c r="BW10" s="98">
        <v>0</v>
      </c>
      <c r="BX10" s="97">
        <v>0</v>
      </c>
      <c r="BY10" s="97">
        <v>0</v>
      </c>
      <c r="BZ10" s="97">
        <v>0</v>
      </c>
      <c r="CA10" s="98">
        <v>0</v>
      </c>
      <c r="CB10" s="98">
        <v>0</v>
      </c>
      <c r="CC10" s="91">
        <v>0</v>
      </c>
      <c r="CD10" s="97">
        <v>0</v>
      </c>
      <c r="CE10" s="97">
        <v>0</v>
      </c>
      <c r="CF10" s="97">
        <v>0</v>
      </c>
      <c r="CG10" s="94"/>
      <c r="CH10" s="98">
        <v>0</v>
      </c>
      <c r="CI10" s="94"/>
      <c r="CJ10" s="96"/>
      <c r="CK10" s="280">
        <v>303238.07572931342</v>
      </c>
    </row>
    <row r="11" spans="1:89" s="22" customFormat="1" ht="26.25" customHeight="1" x14ac:dyDescent="0.25">
      <c r="A11" s="303" t="s">
        <v>249</v>
      </c>
      <c r="B11" s="246" t="s">
        <v>293</v>
      </c>
      <c r="C11" s="99">
        <v>3616931.6479032282</v>
      </c>
      <c r="D11" s="100">
        <v>98683.401994543572</v>
      </c>
      <c r="E11" s="101">
        <v>40892.86702415286</v>
      </c>
      <c r="F11" s="101">
        <v>54362.317504640247</v>
      </c>
      <c r="G11" s="101">
        <v>3428.2174657504684</v>
      </c>
      <c r="H11" s="100">
        <v>6554.6801968426735</v>
      </c>
      <c r="I11" s="100">
        <v>2474893.0042448053</v>
      </c>
      <c r="J11" s="101">
        <v>69665.155867074282</v>
      </c>
      <c r="K11" s="101">
        <v>8667.2066917374395</v>
      </c>
      <c r="L11" s="101">
        <v>3695.3721038155704</v>
      </c>
      <c r="M11" s="101">
        <v>26240.456621853657</v>
      </c>
      <c r="N11" s="101">
        <v>11836.34784372325</v>
      </c>
      <c r="O11" s="101">
        <v>1574015.8471867214</v>
      </c>
      <c r="P11" s="101">
        <v>495927.72061801661</v>
      </c>
      <c r="Q11" s="101">
        <v>7528.2509003346968</v>
      </c>
      <c r="R11" s="101">
        <v>4336.948014484401</v>
      </c>
      <c r="S11" s="101">
        <v>68961.828092703305</v>
      </c>
      <c r="T11" s="101">
        <v>177090.46195712005</v>
      </c>
      <c r="U11" s="101">
        <v>5723.8716059230273</v>
      </c>
      <c r="V11" s="101">
        <v>1790.2102999512001</v>
      </c>
      <c r="W11" s="101">
        <v>1903.2322097508413</v>
      </c>
      <c r="X11" s="101">
        <v>4980.7686075087022</v>
      </c>
      <c r="Y11" s="101">
        <v>3395.4425059239816</v>
      </c>
      <c r="Z11" s="101">
        <v>956.74211903646119</v>
      </c>
      <c r="AA11" s="101">
        <v>5183.6133175612858</v>
      </c>
      <c r="AB11" s="101">
        <v>2993.5276815652692</v>
      </c>
      <c r="AC11" s="100">
        <v>534022.34261798218</v>
      </c>
      <c r="AD11" s="100">
        <v>43417.1455598252</v>
      </c>
      <c r="AE11" s="101">
        <v>2807.7674375421711</v>
      </c>
      <c r="AF11" s="101">
        <v>40609.378122283029</v>
      </c>
      <c r="AG11" s="100">
        <v>53469.402947625647</v>
      </c>
      <c r="AH11" s="100">
        <v>64405.641652086219</v>
      </c>
      <c r="AI11" s="101">
        <v>10900.475702378111</v>
      </c>
      <c r="AJ11" s="101">
        <v>25163.231222767001</v>
      </c>
      <c r="AK11" s="101">
        <v>28341.934726941108</v>
      </c>
      <c r="AL11" s="100">
        <v>177119.28494236572</v>
      </c>
      <c r="AM11" s="101">
        <v>64841.290189503074</v>
      </c>
      <c r="AN11" s="101">
        <v>29586.931432133733</v>
      </c>
      <c r="AO11" s="101">
        <v>68503.664142768714</v>
      </c>
      <c r="AP11" s="101">
        <v>11181.761503333586</v>
      </c>
      <c r="AQ11" s="101">
        <v>3005.6376746266014</v>
      </c>
      <c r="AR11" s="100">
        <v>20561.299279281437</v>
      </c>
      <c r="AS11" s="100">
        <v>9702.4184466739862</v>
      </c>
      <c r="AT11" s="101">
        <v>1975.7050602423089</v>
      </c>
      <c r="AU11" s="101">
        <v>1764.8401271904186</v>
      </c>
      <c r="AV11" s="101">
        <v>1448.0274615773953</v>
      </c>
      <c r="AW11" s="101">
        <v>4513.8457976638629</v>
      </c>
      <c r="AX11" s="100">
        <v>3689.9412941228661</v>
      </c>
      <c r="AY11" s="101">
        <v>1817.1073012831066</v>
      </c>
      <c r="AZ11" s="101">
        <v>789.61207193132213</v>
      </c>
      <c r="BA11" s="101">
        <v>1083.2219209084374</v>
      </c>
      <c r="BB11" s="100">
        <v>4043.6359170268202</v>
      </c>
      <c r="BC11" s="101">
        <v>0</v>
      </c>
      <c r="BD11" s="100">
        <v>24926.073066701068</v>
      </c>
      <c r="BE11" s="101">
        <v>15962.314032641212</v>
      </c>
      <c r="BF11" s="101">
        <v>4664.7997712711003</v>
      </c>
      <c r="BG11" s="101">
        <v>2724.8107193443075</v>
      </c>
      <c r="BH11" s="101">
        <v>596.0834905386414</v>
      </c>
      <c r="BI11" s="101">
        <v>978.06505290580787</v>
      </c>
      <c r="BJ11" s="100">
        <v>17960.264486391552</v>
      </c>
      <c r="BK11" s="101">
        <v>5021.8000617356274</v>
      </c>
      <c r="BL11" s="101">
        <v>5327.9451124600764</v>
      </c>
      <c r="BM11" s="101">
        <v>759.86073844278837</v>
      </c>
      <c r="BN11" s="101">
        <v>6850.6585737530577</v>
      </c>
      <c r="BO11" s="100">
        <v>25532.059408644338</v>
      </c>
      <c r="BP11" s="100">
        <v>13672.505137543038</v>
      </c>
      <c r="BQ11" s="100">
        <v>25709.377764463003</v>
      </c>
      <c r="BR11" s="101">
        <v>17351.832482017977</v>
      </c>
      <c r="BS11" s="101">
        <v>8357.545282445024</v>
      </c>
      <c r="BT11" s="100">
        <v>7777.1191989096442</v>
      </c>
      <c r="BU11" s="101">
        <v>4014.2727952235196</v>
      </c>
      <c r="BV11" s="101">
        <v>3762.8464036861242</v>
      </c>
      <c r="BW11" s="100">
        <v>9177.8823420432454</v>
      </c>
      <c r="BX11" s="101">
        <v>1956.5262187250394</v>
      </c>
      <c r="BY11" s="101">
        <v>1064.4867461651684</v>
      </c>
      <c r="BZ11" s="101">
        <v>6156.8693771530379</v>
      </c>
      <c r="CA11" s="100">
        <v>1614.1674053499992</v>
      </c>
      <c r="CB11" s="100">
        <v>0</v>
      </c>
      <c r="CC11" s="99">
        <v>459380.08761024592</v>
      </c>
      <c r="CD11" s="101">
        <v>237394.54542542418</v>
      </c>
      <c r="CE11" s="101">
        <v>110952.65073490012</v>
      </c>
      <c r="CF11" s="101">
        <v>111032.89144992163</v>
      </c>
      <c r="CG11" s="99">
        <v>51599.856348267611</v>
      </c>
      <c r="CH11" s="102"/>
      <c r="CI11" s="102"/>
      <c r="CJ11" s="103"/>
      <c r="CK11" s="281">
        <v>4127911.5918617416</v>
      </c>
    </row>
    <row r="12" spans="1:89" s="22" customFormat="1" ht="26.25" customHeight="1" x14ac:dyDescent="0.25">
      <c r="A12" s="303" t="s">
        <v>338</v>
      </c>
      <c r="B12" s="246" t="s">
        <v>334</v>
      </c>
      <c r="C12" s="99">
        <v>1131432.1913164463</v>
      </c>
      <c r="D12" s="100">
        <v>44514.621756062414</v>
      </c>
      <c r="E12" s="101">
        <v>35189.481974858994</v>
      </c>
      <c r="F12" s="101">
        <v>6059.9846026317064</v>
      </c>
      <c r="G12" s="101">
        <v>3265.1551785717097</v>
      </c>
      <c r="H12" s="100">
        <v>5032.1925084685217</v>
      </c>
      <c r="I12" s="100">
        <v>483137.69027440879</v>
      </c>
      <c r="J12" s="101">
        <v>47092.680880884705</v>
      </c>
      <c r="K12" s="101">
        <v>4572.1725555798885</v>
      </c>
      <c r="L12" s="101">
        <v>3046.341454886458</v>
      </c>
      <c r="M12" s="101">
        <v>18217.362071843399</v>
      </c>
      <c r="N12" s="101">
        <v>7354.1303889770334</v>
      </c>
      <c r="O12" s="101">
        <v>61075.772066029975</v>
      </c>
      <c r="P12" s="101">
        <v>152915.47106874763</v>
      </c>
      <c r="Q12" s="101">
        <v>2890.3747368722911</v>
      </c>
      <c r="R12" s="101">
        <v>3326.3368100891221</v>
      </c>
      <c r="S12" s="101">
        <v>43665.525457434305</v>
      </c>
      <c r="T12" s="101">
        <v>123694.64861470398</v>
      </c>
      <c r="U12" s="101">
        <v>3400.7257795540418</v>
      </c>
      <c r="V12" s="101">
        <v>989.80887646136216</v>
      </c>
      <c r="W12" s="101">
        <v>1071.1363690028486</v>
      </c>
      <c r="X12" s="101">
        <v>2671.4690240853192</v>
      </c>
      <c r="Y12" s="101">
        <v>1767.2340918637717</v>
      </c>
      <c r="Z12" s="101">
        <v>551.6675532430595</v>
      </c>
      <c r="AA12" s="101">
        <v>3069.7188696285921</v>
      </c>
      <c r="AB12" s="101">
        <v>1765.1136045211654</v>
      </c>
      <c r="AC12" s="100">
        <v>208909.7730124743</v>
      </c>
      <c r="AD12" s="100">
        <v>21901.598829282128</v>
      </c>
      <c r="AE12" s="101">
        <v>976.14995716037049</v>
      </c>
      <c r="AF12" s="101">
        <v>20925.448872121757</v>
      </c>
      <c r="AG12" s="100">
        <v>40315.486404728814</v>
      </c>
      <c r="AH12" s="100">
        <v>42834.567616904547</v>
      </c>
      <c r="AI12" s="101">
        <v>8383.234750063195</v>
      </c>
      <c r="AJ12" s="101">
        <v>18835.488076442649</v>
      </c>
      <c r="AK12" s="101">
        <v>15615.844790398702</v>
      </c>
      <c r="AL12" s="100">
        <v>165320.44801869924</v>
      </c>
      <c r="AM12" s="101">
        <v>58080.232382074726</v>
      </c>
      <c r="AN12" s="101">
        <v>29570.706607812732</v>
      </c>
      <c r="AO12" s="101">
        <v>68494.376816720789</v>
      </c>
      <c r="AP12" s="101">
        <v>7260.9893620041685</v>
      </c>
      <c r="AQ12" s="101">
        <v>1914.1428500868028</v>
      </c>
      <c r="AR12" s="100">
        <v>13124.485684866091</v>
      </c>
      <c r="AS12" s="100">
        <v>6897.6832026469447</v>
      </c>
      <c r="AT12" s="101">
        <v>1561.1535229380245</v>
      </c>
      <c r="AU12" s="101">
        <v>1143.3047095362988</v>
      </c>
      <c r="AV12" s="101">
        <v>624.91703155563425</v>
      </c>
      <c r="AW12" s="101">
        <v>3568.3079386169852</v>
      </c>
      <c r="AX12" s="100">
        <v>2092.9589955399315</v>
      </c>
      <c r="AY12" s="101">
        <v>976.6688242003504</v>
      </c>
      <c r="AZ12" s="101">
        <v>432.62588398608995</v>
      </c>
      <c r="BA12" s="101">
        <v>683.6642873534912</v>
      </c>
      <c r="BB12" s="100">
        <v>3620.8758287868764</v>
      </c>
      <c r="BC12" s="101">
        <v>0</v>
      </c>
      <c r="BD12" s="100">
        <v>17663.226224829054</v>
      </c>
      <c r="BE12" s="101">
        <v>10737.004810208049</v>
      </c>
      <c r="BF12" s="101">
        <v>3971.5274581375202</v>
      </c>
      <c r="BG12" s="101">
        <v>1897.6508612295506</v>
      </c>
      <c r="BH12" s="101">
        <v>389.49077064167597</v>
      </c>
      <c r="BI12" s="101">
        <v>667.55232461226126</v>
      </c>
      <c r="BJ12" s="100">
        <v>14171.77245044837</v>
      </c>
      <c r="BK12" s="101">
        <v>4871.3355760879758</v>
      </c>
      <c r="BL12" s="101">
        <v>3217.7530489689179</v>
      </c>
      <c r="BM12" s="101">
        <v>394.15210344647875</v>
      </c>
      <c r="BN12" s="101">
        <v>5688.5317219449998</v>
      </c>
      <c r="BO12" s="100">
        <v>18766.958431219176</v>
      </c>
      <c r="BP12" s="100">
        <v>10689.477639869561</v>
      </c>
      <c r="BQ12" s="100">
        <v>19063.832299973041</v>
      </c>
      <c r="BR12" s="101">
        <v>12866.390437095406</v>
      </c>
      <c r="BS12" s="101">
        <v>6197.4418628776348</v>
      </c>
      <c r="BT12" s="100">
        <v>4946.2044664184905</v>
      </c>
      <c r="BU12" s="101">
        <v>2521.1841088052038</v>
      </c>
      <c r="BV12" s="101">
        <v>2425.0203576132867</v>
      </c>
      <c r="BW12" s="100">
        <v>7232.0878865907443</v>
      </c>
      <c r="BX12" s="101">
        <v>1468.1842762318711</v>
      </c>
      <c r="BY12" s="101">
        <v>720.15287058121021</v>
      </c>
      <c r="BZ12" s="101">
        <v>5043.7507397776617</v>
      </c>
      <c r="CA12" s="100">
        <v>1196.2497842294304</v>
      </c>
      <c r="CB12" s="100">
        <v>0</v>
      </c>
      <c r="CC12" s="99">
        <v>388087.39899046684</v>
      </c>
      <c r="CD12" s="101">
        <v>223133.87626504592</v>
      </c>
      <c r="CE12" s="101">
        <v>110934.79357116412</v>
      </c>
      <c r="CF12" s="101">
        <v>54018.729154256827</v>
      </c>
      <c r="CG12" s="99"/>
      <c r="CH12" s="98">
        <v>0</v>
      </c>
      <c r="CI12" s="102"/>
      <c r="CJ12" s="103"/>
      <c r="CK12" s="281">
        <v>1519519.590306913</v>
      </c>
    </row>
    <row r="13" spans="1:89" s="1" customFormat="1" ht="18" customHeight="1" x14ac:dyDescent="0.25">
      <c r="A13" s="304"/>
      <c r="B13" s="31"/>
      <c r="C13" s="82"/>
      <c r="D13" s="82"/>
      <c r="E13" s="82"/>
      <c r="F13" s="82"/>
      <c r="G13" s="82"/>
      <c r="H13" s="82"/>
      <c r="I13" s="82"/>
      <c r="J13" s="10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104"/>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105"/>
      <c r="CJ13" s="105"/>
      <c r="CK13" s="82"/>
    </row>
    <row r="14" spans="1:89" s="46" customFormat="1" ht="18" customHeight="1" x14ac:dyDescent="0.25">
      <c r="A14" s="305"/>
      <c r="B14" s="53"/>
      <c r="C14" s="54"/>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106"/>
      <c r="CJ14" s="106"/>
      <c r="CK14" s="55"/>
    </row>
    <row r="15" spans="1:89" s="46" customFormat="1" ht="18" customHeight="1" x14ac:dyDescent="0.25">
      <c r="A15" s="306"/>
      <c r="B15" s="56"/>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106"/>
      <c r="CJ15" s="106"/>
      <c r="CK15" s="55"/>
    </row>
    <row r="16" spans="1:89" s="46" customFormat="1" ht="18" customHeight="1" x14ac:dyDescent="0.25">
      <c r="A16" s="306"/>
      <c r="B16" s="56"/>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106"/>
      <c r="CJ16" s="106"/>
      <c r="CK16" s="55"/>
    </row>
    <row r="17" spans="1:89" s="57" customFormat="1" ht="18" customHeight="1" x14ac:dyDescent="0.25">
      <c r="A17" s="306"/>
      <c r="B17" s="56"/>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106"/>
      <c r="CJ17" s="106"/>
      <c r="CK17" s="55"/>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G11:CG12 CH8:CH10 CK3:CK12" xr:uid="{5D5DCF95-5BDE-4366-9824-77E102498D8B}">
      <formula1>OR(ISNUMBER(CG3),CG3=":")</formula1>
    </dataValidation>
    <dataValidation type="custom" allowBlank="1" showInputMessage="1" showErrorMessage="1" errorTitle="Wrong data input" error="Data entry is limited to positive values or zero._x000d__x000a_: symbol can be used for not available data." sqref="C7:CB12 C3:CB5 CC6:CF6 CC8:CF12" xr:uid="{2E810FD7-A144-4F6B-926F-12201A74AC35}">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D129-A446-423B-B724-ED507C6F9DC8}">
  <sheetPr codeName="TAB_E">
    <tabColor theme="0"/>
    <pageSetUpPr fitToPage="1"/>
  </sheetPr>
  <dimension ref="A1:H31"/>
  <sheetViews>
    <sheetView showGridLines="0" zoomScaleNormal="100" workbookViewId="0">
      <pane ySplit="3" topLeftCell="A4" activePane="bottomLeft" state="frozen"/>
      <selection activeCell="C6" sqref="C6"/>
      <selection pane="bottomLeft" activeCell="C1" sqref="C1"/>
    </sheetView>
  </sheetViews>
  <sheetFormatPr defaultColWidth="11.42578125" defaultRowHeight="14.25" x14ac:dyDescent="0.25"/>
  <cols>
    <col min="1" max="1" width="8.85546875" style="205" customWidth="1"/>
    <col min="2" max="2" width="1.5703125" style="312" customWidth="1"/>
    <col min="3" max="3" width="92.5703125" style="198" customWidth="1"/>
    <col min="4" max="4" width="19.85546875" style="199" customWidth="1"/>
    <col min="5" max="8" width="11.42578125" style="199"/>
    <col min="9" max="16384" width="11.42578125" style="200"/>
  </cols>
  <sheetData>
    <row r="1" spans="1:8" s="193" customFormat="1" ht="75" customHeight="1" x14ac:dyDescent="0.25">
      <c r="A1" s="320"/>
      <c r="B1" s="323"/>
      <c r="C1" s="230" t="s">
        <v>326</v>
      </c>
      <c r="D1" s="258"/>
      <c r="E1" s="191"/>
      <c r="F1" s="192"/>
      <c r="G1" s="192"/>
      <c r="H1" s="192"/>
    </row>
    <row r="2" spans="1:8" s="193" customFormat="1" ht="18" customHeight="1" x14ac:dyDescent="0.25">
      <c r="A2" s="321"/>
      <c r="B2" s="324"/>
      <c r="C2" s="230"/>
      <c r="D2" s="258"/>
      <c r="E2" s="247"/>
      <c r="F2" s="56"/>
      <c r="G2" s="192"/>
      <c r="H2" s="192"/>
    </row>
    <row r="3" spans="1:8" s="193" customFormat="1" ht="18" customHeight="1" x14ac:dyDescent="0.25">
      <c r="A3" s="322"/>
      <c r="B3" s="325"/>
      <c r="C3" s="277"/>
      <c r="D3" s="258"/>
      <c r="E3" s="191"/>
      <c r="F3" s="192"/>
      <c r="G3" s="192"/>
      <c r="H3" s="192"/>
    </row>
    <row r="4" spans="1:8" s="195" customFormat="1" ht="36" customHeight="1" x14ac:dyDescent="0.25">
      <c r="A4" s="259">
        <v>1</v>
      </c>
      <c r="B4" s="314" t="s">
        <v>250</v>
      </c>
      <c r="C4" s="248" t="s">
        <v>284</v>
      </c>
      <c r="D4" s="260">
        <v>2183549.4736177521</v>
      </c>
      <c r="E4" s="256"/>
      <c r="F4" s="194"/>
      <c r="G4" s="194"/>
      <c r="H4" s="194"/>
    </row>
    <row r="5" spans="1:8" s="195" customFormat="1" ht="36" customHeight="1" x14ac:dyDescent="0.25">
      <c r="A5" s="259">
        <v>2</v>
      </c>
      <c r="B5" s="314" t="s">
        <v>251</v>
      </c>
      <c r="C5" s="249" t="s">
        <v>285</v>
      </c>
      <c r="D5" s="260">
        <v>39449.981962217433</v>
      </c>
      <c r="E5" s="256"/>
      <c r="F5" s="194"/>
      <c r="G5" s="194"/>
      <c r="H5" s="194"/>
    </row>
    <row r="6" spans="1:8" s="195" customFormat="1" ht="36" customHeight="1" x14ac:dyDescent="0.3">
      <c r="A6" s="261">
        <v>2.1</v>
      </c>
      <c r="B6" s="315" t="s">
        <v>252</v>
      </c>
      <c r="C6" s="250" t="s">
        <v>286</v>
      </c>
      <c r="D6" s="262">
        <v>0</v>
      </c>
      <c r="E6" s="225"/>
      <c r="F6" s="194"/>
      <c r="G6" s="194"/>
      <c r="H6" s="194"/>
    </row>
    <row r="7" spans="1:8" s="195" customFormat="1" ht="36" customHeight="1" x14ac:dyDescent="0.25">
      <c r="A7" s="263">
        <v>2.2000000000000002</v>
      </c>
      <c r="B7" s="316" t="s">
        <v>253</v>
      </c>
      <c r="C7" s="251" t="s">
        <v>292</v>
      </c>
      <c r="D7" s="264">
        <v>35481.346598220931</v>
      </c>
      <c r="E7" s="256"/>
      <c r="F7" s="194"/>
      <c r="G7" s="194"/>
      <c r="H7" s="194"/>
    </row>
    <row r="8" spans="1:8" s="195" customFormat="1" ht="36" customHeight="1" x14ac:dyDescent="0.25">
      <c r="A8" s="263">
        <v>2.2999999999999998</v>
      </c>
      <c r="B8" s="316" t="s">
        <v>254</v>
      </c>
      <c r="C8" s="251" t="s">
        <v>301</v>
      </c>
      <c r="D8" s="264">
        <v>3968.6353639965</v>
      </c>
      <c r="E8" s="256"/>
      <c r="F8" s="194"/>
      <c r="G8" s="194"/>
      <c r="H8" s="194"/>
    </row>
    <row r="9" spans="1:8" s="195" customFormat="1" ht="36" customHeight="1" x14ac:dyDescent="0.25">
      <c r="A9" s="265">
        <v>2.4</v>
      </c>
      <c r="B9" s="317" t="s">
        <v>255</v>
      </c>
      <c r="C9" s="252" t="s">
        <v>287</v>
      </c>
      <c r="D9" s="266">
        <v>0</v>
      </c>
      <c r="E9" s="256"/>
      <c r="F9" s="194"/>
      <c r="G9" s="194"/>
      <c r="H9" s="194"/>
    </row>
    <row r="10" spans="1:8" s="195" customFormat="1" ht="36" customHeight="1" x14ac:dyDescent="0.25">
      <c r="A10" s="267">
        <v>3</v>
      </c>
      <c r="B10" s="314" t="s">
        <v>256</v>
      </c>
      <c r="C10" s="249" t="s">
        <v>288</v>
      </c>
      <c r="D10" s="260">
        <v>58771.76239782777</v>
      </c>
      <c r="E10" s="256"/>
      <c r="F10" s="194"/>
      <c r="G10" s="194"/>
      <c r="H10" s="194"/>
    </row>
    <row r="11" spans="1:8" s="195" customFormat="1" ht="36" customHeight="1" x14ac:dyDescent="0.25">
      <c r="A11" s="268">
        <v>3.1</v>
      </c>
      <c r="B11" s="315" t="s">
        <v>257</v>
      </c>
      <c r="C11" s="250" t="s">
        <v>289</v>
      </c>
      <c r="D11" s="262">
        <v>56799.608221647461</v>
      </c>
      <c r="E11" s="256"/>
      <c r="F11" s="194"/>
      <c r="G11" s="194"/>
      <c r="H11" s="194"/>
    </row>
    <row r="12" spans="1:8" s="195" customFormat="1" ht="36" customHeight="1" x14ac:dyDescent="0.25">
      <c r="A12" s="269">
        <v>3.2</v>
      </c>
      <c r="B12" s="316" t="s">
        <v>258</v>
      </c>
      <c r="C12" s="253" t="s">
        <v>327</v>
      </c>
      <c r="D12" s="264">
        <v>1972.1541761803076</v>
      </c>
      <c r="E12" s="256"/>
      <c r="F12" s="194"/>
      <c r="G12" s="194"/>
      <c r="H12" s="194"/>
    </row>
    <row r="13" spans="1:8" s="195" customFormat="1" ht="36" customHeight="1" x14ac:dyDescent="0.25">
      <c r="A13" s="270">
        <v>3.3</v>
      </c>
      <c r="B13" s="317" t="s">
        <v>259</v>
      </c>
      <c r="C13" s="254" t="s">
        <v>290</v>
      </c>
      <c r="D13" s="266">
        <v>0</v>
      </c>
      <c r="E13" s="256"/>
      <c r="F13" s="194"/>
      <c r="G13" s="194"/>
      <c r="H13" s="194"/>
    </row>
    <row r="14" spans="1:8" s="195" customFormat="1" ht="36" customHeight="1" x14ac:dyDescent="0.25">
      <c r="A14" s="271">
        <v>4</v>
      </c>
      <c r="B14" s="314" t="s">
        <v>260</v>
      </c>
      <c r="C14" s="249" t="s">
        <v>328</v>
      </c>
      <c r="D14" s="260">
        <v>60012.401946637532</v>
      </c>
      <c r="E14" s="257"/>
      <c r="F14" s="194"/>
      <c r="G14" s="194"/>
      <c r="H14" s="194"/>
    </row>
    <row r="15" spans="1:8" s="195" customFormat="1" ht="36" customHeight="1" x14ac:dyDescent="0.25">
      <c r="A15" s="272" t="s">
        <v>2</v>
      </c>
      <c r="B15" s="318" t="s">
        <v>261</v>
      </c>
      <c r="C15" s="255" t="s">
        <v>329</v>
      </c>
      <c r="D15" s="273">
        <v>0</v>
      </c>
      <c r="E15" s="257"/>
      <c r="F15" s="194"/>
      <c r="G15" s="194"/>
      <c r="H15" s="194"/>
    </row>
    <row r="16" spans="1:8" s="195" customFormat="1" ht="36" customHeight="1" x14ac:dyDescent="0.25">
      <c r="A16" s="274">
        <v>5</v>
      </c>
      <c r="B16" s="319" t="s">
        <v>262</v>
      </c>
      <c r="C16" s="275" t="s">
        <v>291</v>
      </c>
      <c r="D16" s="276"/>
      <c r="E16" s="256"/>
      <c r="F16" s="194"/>
      <c r="G16" s="194"/>
      <c r="H16" s="194"/>
    </row>
    <row r="17" spans="1:8" s="195" customFormat="1" ht="12.75" x14ac:dyDescent="0.25">
      <c r="A17" s="196"/>
      <c r="B17" s="311"/>
      <c r="C17" s="196"/>
      <c r="D17" s="196"/>
      <c r="E17" s="194"/>
      <c r="F17" s="194"/>
      <c r="G17" s="194"/>
      <c r="H17" s="194"/>
    </row>
    <row r="19" spans="1:8" x14ac:dyDescent="0.25">
      <c r="A19" s="197" t="s">
        <v>297</v>
      </c>
    </row>
    <row r="20" spans="1:8" x14ac:dyDescent="0.25">
      <c r="A20" s="201" t="s">
        <v>307</v>
      </c>
      <c r="C20" s="202" t="s">
        <v>298</v>
      </c>
      <c r="D20" s="203"/>
    </row>
    <row r="21" spans="1:8" x14ac:dyDescent="0.25">
      <c r="A21" s="201" t="s">
        <v>308</v>
      </c>
      <c r="C21" s="202" t="s">
        <v>299</v>
      </c>
      <c r="D21" s="203"/>
    </row>
    <row r="22" spans="1:8" x14ac:dyDescent="0.25">
      <c r="A22" s="201" t="s">
        <v>309</v>
      </c>
      <c r="C22" s="202" t="s">
        <v>300</v>
      </c>
      <c r="D22" s="203"/>
    </row>
    <row r="23" spans="1:8" ht="65.25" customHeight="1" x14ac:dyDescent="0.25">
      <c r="A23" s="201" t="s">
        <v>310</v>
      </c>
      <c r="C23" s="392" t="s">
        <v>330</v>
      </c>
      <c r="D23" s="392"/>
      <c r="E23" s="289"/>
    </row>
    <row r="24" spans="1:8" x14ac:dyDescent="0.25">
      <c r="A24" s="201" t="s">
        <v>311</v>
      </c>
      <c r="C24" s="202" t="s">
        <v>303</v>
      </c>
      <c r="D24" s="203"/>
    </row>
    <row r="25" spans="1:8" x14ac:dyDescent="0.25">
      <c r="A25" s="201" t="s">
        <v>312</v>
      </c>
      <c r="C25" s="202" t="s">
        <v>302</v>
      </c>
      <c r="D25" s="203"/>
    </row>
    <row r="26" spans="1:8" x14ac:dyDescent="0.25">
      <c r="A26" s="201" t="s">
        <v>313</v>
      </c>
      <c r="C26" s="202" t="s">
        <v>304</v>
      </c>
      <c r="D26" s="203"/>
    </row>
    <row r="27" spans="1:8" x14ac:dyDescent="0.25">
      <c r="A27" s="201" t="s">
        <v>314</v>
      </c>
      <c r="C27" s="202" t="s">
        <v>305</v>
      </c>
      <c r="D27" s="203"/>
    </row>
    <row r="28" spans="1:8" ht="29.25" customHeight="1" x14ac:dyDescent="0.25">
      <c r="A28" s="201" t="s">
        <v>331</v>
      </c>
      <c r="C28" s="392" t="s">
        <v>332</v>
      </c>
      <c r="D28" s="392"/>
    </row>
    <row r="29" spans="1:8" ht="39" customHeight="1" x14ac:dyDescent="0.25">
      <c r="A29" s="201" t="s">
        <v>315</v>
      </c>
      <c r="C29" s="393" t="s">
        <v>317</v>
      </c>
      <c r="D29" s="393"/>
      <c r="E29" s="289"/>
    </row>
    <row r="30" spans="1:8" ht="25.5" customHeight="1" x14ac:dyDescent="0.25">
      <c r="A30" s="201" t="s">
        <v>316</v>
      </c>
      <c r="C30" s="289" t="s">
        <v>306</v>
      </c>
      <c r="D30" s="289"/>
      <c r="E30" s="289"/>
    </row>
    <row r="31" spans="1:8" x14ac:dyDescent="0.25">
      <c r="A31" s="204"/>
      <c r="B31" s="313"/>
    </row>
  </sheetData>
  <mergeCells count="3">
    <mergeCell ref="C23:D23"/>
    <mergeCell ref="C29:D29"/>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12D53EF2-1E6C-484C-A044-6F4A6429ADF6}">
      <formula1>OR(AND(ISNUMBER(D4),D4&gt;=0),D4=":")</formula1>
    </dataValidation>
    <dataValidation type="custom" allowBlank="1" showInputMessage="1" showErrorMessage="1" errorTitle="Wrong data input" error="Data entry is limited to numeric values._x000d__x000a_: symbol can be used for not available data." sqref="D14 D5:D9" xr:uid="{61954C11-9743-490A-8939-70D4EFF4744B}">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06107-B0BA-413E-B929-39D51AA2E80A}">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7" customWidth="1"/>
    <col min="2" max="2" width="50.7109375" style="388" customWidth="1"/>
    <col min="3" max="47" width="14.85546875" style="389" customWidth="1"/>
    <col min="48" max="48" width="15.85546875" style="389" customWidth="1"/>
    <col min="49" max="78" width="14.85546875" style="389" customWidth="1"/>
    <col min="79" max="79" width="15.85546875" style="389" customWidth="1"/>
    <col min="80" max="86" width="14.85546875" style="389" customWidth="1"/>
    <col min="87" max="87" width="18.5703125" style="389" customWidth="1"/>
    <col min="88" max="89" width="14.85546875" style="389" customWidth="1"/>
    <col min="90" max="16384" width="11.42578125" style="2"/>
  </cols>
  <sheetData>
    <row r="1" spans="1:90" s="356" customFormat="1" ht="195" customHeight="1" x14ac:dyDescent="0.25">
      <c r="A1" s="353"/>
      <c r="B1" s="354"/>
      <c r="C1" s="224" t="s">
        <v>263</v>
      </c>
      <c r="D1" s="227" t="s">
        <v>3</v>
      </c>
      <c r="E1" s="228" t="s">
        <v>4</v>
      </c>
      <c r="F1" s="228" t="s">
        <v>5</v>
      </c>
      <c r="G1" s="228" t="s">
        <v>6</v>
      </c>
      <c r="H1" s="227" t="s">
        <v>7</v>
      </c>
      <c r="I1" s="227" t="s">
        <v>8</v>
      </c>
      <c r="J1" s="228" t="s">
        <v>9</v>
      </c>
      <c r="K1" s="228" t="s">
        <v>10</v>
      </c>
      <c r="L1" s="228" t="s">
        <v>11</v>
      </c>
      <c r="M1" s="228" t="s">
        <v>12</v>
      </c>
      <c r="N1" s="228" t="s">
        <v>13</v>
      </c>
      <c r="O1" s="228" t="s">
        <v>14</v>
      </c>
      <c r="P1" s="228" t="s">
        <v>15</v>
      </c>
      <c r="Q1" s="228" t="s">
        <v>16</v>
      </c>
      <c r="R1" s="228" t="s">
        <v>17</v>
      </c>
      <c r="S1" s="228" t="s">
        <v>18</v>
      </c>
      <c r="T1" s="228" t="s">
        <v>19</v>
      </c>
      <c r="U1" s="228" t="s">
        <v>20</v>
      </c>
      <c r="V1" s="228" t="s">
        <v>21</v>
      </c>
      <c r="W1" s="228" t="s">
        <v>22</v>
      </c>
      <c r="X1" s="228" t="s">
        <v>23</v>
      </c>
      <c r="Y1" s="228" t="s">
        <v>24</v>
      </c>
      <c r="Z1" s="228" t="s">
        <v>25</v>
      </c>
      <c r="AA1" s="228" t="s">
        <v>26</v>
      </c>
      <c r="AB1" s="228" t="s">
        <v>27</v>
      </c>
      <c r="AC1" s="227" t="s">
        <v>28</v>
      </c>
      <c r="AD1" s="227" t="s">
        <v>29</v>
      </c>
      <c r="AE1" s="228" t="s">
        <v>30</v>
      </c>
      <c r="AF1" s="228" t="s">
        <v>31</v>
      </c>
      <c r="AG1" s="227" t="s">
        <v>32</v>
      </c>
      <c r="AH1" s="227" t="s">
        <v>33</v>
      </c>
      <c r="AI1" s="228" t="s">
        <v>34</v>
      </c>
      <c r="AJ1" s="228" t="s">
        <v>35</v>
      </c>
      <c r="AK1" s="228" t="s">
        <v>36</v>
      </c>
      <c r="AL1" s="227" t="s">
        <v>37</v>
      </c>
      <c r="AM1" s="228" t="s">
        <v>38</v>
      </c>
      <c r="AN1" s="228" t="s">
        <v>39</v>
      </c>
      <c r="AO1" s="228" t="s">
        <v>40</v>
      </c>
      <c r="AP1" s="228" t="s">
        <v>41</v>
      </c>
      <c r="AQ1" s="228" t="s">
        <v>42</v>
      </c>
      <c r="AR1" s="227" t="s">
        <v>43</v>
      </c>
      <c r="AS1" s="227" t="s">
        <v>44</v>
      </c>
      <c r="AT1" s="228" t="s">
        <v>45</v>
      </c>
      <c r="AU1" s="228" t="s">
        <v>46</v>
      </c>
      <c r="AV1" s="228" t="s">
        <v>47</v>
      </c>
      <c r="AW1" s="228" t="s">
        <v>48</v>
      </c>
      <c r="AX1" s="227" t="s">
        <v>49</v>
      </c>
      <c r="AY1" s="228" t="s">
        <v>50</v>
      </c>
      <c r="AZ1" s="228" t="s">
        <v>51</v>
      </c>
      <c r="BA1" s="228" t="s">
        <v>52</v>
      </c>
      <c r="BB1" s="227" t="s">
        <v>53</v>
      </c>
      <c r="BC1" s="228"/>
      <c r="BD1" s="227" t="s">
        <v>54</v>
      </c>
      <c r="BE1" s="228" t="s">
        <v>55</v>
      </c>
      <c r="BF1" s="228" t="s">
        <v>56</v>
      </c>
      <c r="BG1" s="228" t="s">
        <v>57</v>
      </c>
      <c r="BH1" s="228" t="s">
        <v>58</v>
      </c>
      <c r="BI1" s="228" t="s">
        <v>59</v>
      </c>
      <c r="BJ1" s="227" t="s">
        <v>60</v>
      </c>
      <c r="BK1" s="228" t="s">
        <v>61</v>
      </c>
      <c r="BL1" s="228" t="s">
        <v>62</v>
      </c>
      <c r="BM1" s="228" t="s">
        <v>63</v>
      </c>
      <c r="BN1" s="228" t="s">
        <v>64</v>
      </c>
      <c r="BO1" s="227" t="s">
        <v>65</v>
      </c>
      <c r="BP1" s="227" t="s">
        <v>66</v>
      </c>
      <c r="BQ1" s="227" t="s">
        <v>67</v>
      </c>
      <c r="BR1" s="228" t="s">
        <v>68</v>
      </c>
      <c r="BS1" s="228" t="s">
        <v>69</v>
      </c>
      <c r="BT1" s="227" t="s">
        <v>70</v>
      </c>
      <c r="BU1" s="228" t="s">
        <v>71</v>
      </c>
      <c r="BV1" s="228" t="s">
        <v>72</v>
      </c>
      <c r="BW1" s="227" t="s">
        <v>73</v>
      </c>
      <c r="BX1" s="228" t="s">
        <v>74</v>
      </c>
      <c r="BY1" s="228" t="s">
        <v>75</v>
      </c>
      <c r="BZ1" s="228" t="s">
        <v>76</v>
      </c>
      <c r="CA1" s="227" t="s">
        <v>77</v>
      </c>
      <c r="CB1" s="227" t="s">
        <v>78</v>
      </c>
      <c r="CC1" s="227" t="s">
        <v>79</v>
      </c>
      <c r="CD1" s="228" t="s">
        <v>80</v>
      </c>
      <c r="CE1" s="228" t="s">
        <v>81</v>
      </c>
      <c r="CF1" s="244" t="s">
        <v>82</v>
      </c>
      <c r="CG1" s="349" t="s">
        <v>83</v>
      </c>
      <c r="CH1" s="114" t="s">
        <v>84</v>
      </c>
      <c r="CI1" s="349" t="s">
        <v>323</v>
      </c>
      <c r="CJ1" s="355" t="s">
        <v>85</v>
      </c>
      <c r="CK1" s="223" t="s">
        <v>86</v>
      </c>
    </row>
    <row r="2" spans="1:90" s="356" customFormat="1" ht="26.25" customHeight="1" x14ac:dyDescent="0.25">
      <c r="A2" s="357"/>
      <c r="B2" s="358"/>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0" t="s">
        <v>235</v>
      </c>
      <c r="CD2" s="341" t="s">
        <v>236</v>
      </c>
      <c r="CE2" s="341" t="s">
        <v>237</v>
      </c>
      <c r="CF2" s="341" t="s">
        <v>238</v>
      </c>
      <c r="CG2" s="344" t="s">
        <v>239</v>
      </c>
      <c r="CH2" s="345" t="s">
        <v>0</v>
      </c>
      <c r="CI2" s="344" t="s">
        <v>240</v>
      </c>
      <c r="CJ2" s="345" t="s">
        <v>241</v>
      </c>
      <c r="CK2" s="359" t="s">
        <v>242</v>
      </c>
    </row>
    <row r="3" spans="1:90" s="365" customFormat="1" ht="26.25" customHeight="1" x14ac:dyDescent="0.25">
      <c r="A3" s="360" t="s">
        <v>122</v>
      </c>
      <c r="B3" s="361" t="s">
        <v>352</v>
      </c>
      <c r="C3" s="362">
        <f>(Tableau_B1!C3+Tableau_B1!C11+Tableau_B1!C32)</f>
        <v>2164060.8958708616</v>
      </c>
      <c r="D3" s="362">
        <f>(Tableau_B1!D3+Tableau_B1!D11+Tableau_B1!D32)</f>
        <v>56872.836844636455</v>
      </c>
      <c r="E3" s="362">
        <f>(Tableau_B1!E3+Tableau_B1!E11+Tableau_B1!E32)</f>
        <v>8733.9459211444555</v>
      </c>
      <c r="F3" s="362">
        <f>(Tableau_B1!F3+Tableau_B1!F11+Tableau_B1!F32)</f>
        <v>48138.890923491999</v>
      </c>
      <c r="G3" s="362">
        <f>(Tableau_B1!G3+Tableau_B1!G11+Tableau_B1!G32)</f>
        <v>0</v>
      </c>
      <c r="H3" s="362">
        <f>(Tableau_B1!H3+Tableau_B1!H11+Tableau_B1!H32)</f>
        <v>0</v>
      </c>
      <c r="I3" s="362">
        <f>(Tableau_B1!I3+Tableau_B1!I11+Tableau_B1!I32)</f>
        <v>1571526.9979193618</v>
      </c>
      <c r="J3" s="362">
        <f>(Tableau_B1!J3+Tableau_B1!J11+Tableau_B1!J32)</f>
        <v>3661.4314405935288</v>
      </c>
      <c r="K3" s="362">
        <f>(Tableau_B1!K3+Tableau_B1!K11+Tableau_B1!K32)</f>
        <v>37.570887751975171</v>
      </c>
      <c r="L3" s="362">
        <f>(Tableau_B1!L3+Tableau_B1!L11+Tableau_B1!L32)</f>
        <v>1172.4839972625023</v>
      </c>
      <c r="M3" s="362">
        <f>(Tableau_B1!M3+Tableau_B1!M11+Tableau_B1!M32)</f>
        <v>4978.8862172810341</v>
      </c>
      <c r="N3" s="362">
        <f>(Tableau_B1!N3+Tableau_B1!N11+Tableau_B1!N32)</f>
        <v>2812.1359032022428</v>
      </c>
      <c r="O3" s="362">
        <f>(Tableau_B1!O3+Tableau_B1!O11+Tableau_B1!O32)</f>
        <v>1493770.649096159</v>
      </c>
      <c r="P3" s="362">
        <f>(Tableau_B1!P3+Tableau_B1!P11+Tableau_B1!P32)</f>
        <v>17991.656266698075</v>
      </c>
      <c r="Q3" s="362">
        <f>(Tableau_B1!Q3+Tableau_B1!Q11+Tableau_B1!Q32)</f>
        <v>57.247584878806848</v>
      </c>
      <c r="R3" s="362">
        <f>(Tableau_B1!R3+Tableau_B1!R11+Tableau_B1!R32)</f>
        <v>1212.2221142963799</v>
      </c>
      <c r="S3" s="362">
        <f>(Tableau_B1!S3+Tableau_B1!S11+Tableau_B1!S32)</f>
        <v>68.281351850254552</v>
      </c>
      <c r="T3" s="362">
        <f>(Tableau_B1!T3+Tableau_B1!T11+Tableau_B1!T32)</f>
        <v>44594.817681544089</v>
      </c>
      <c r="U3" s="362">
        <f>(Tableau_B1!U3+Tableau_B1!U11+Tableau_B1!U32)</f>
        <v>10.420556519636742</v>
      </c>
      <c r="V3" s="362">
        <f>(Tableau_B1!V3+Tableau_B1!V11+Tableau_B1!V32)</f>
        <v>3.9201997323000479</v>
      </c>
      <c r="W3" s="362">
        <f>(Tableau_B1!W3+Tableau_B1!W11+Tableau_B1!W32)</f>
        <v>3.8566470062644664</v>
      </c>
      <c r="X3" s="362">
        <f>(Tableau_B1!X3+Tableau_B1!X11+Tableau_B1!X32)</f>
        <v>11.716279532691118</v>
      </c>
      <c r="Y3" s="362">
        <f>(Tableau_B1!Y3+Tableau_B1!Y11+Tableau_B1!Y32)</f>
        <v>7.8592144163869451</v>
      </c>
      <c r="Z3" s="362">
        <f>(Tableau_B1!Z3+Tableau_B1!Z11+Tableau_B1!Z32)</f>
        <v>0.9123161066423533</v>
      </c>
      <c r="AA3" s="362">
        <f>(Tableau_B1!AA3+Tableau_B1!AA11+Tableau_B1!AA32)</f>
        <v>1126.6077429392221</v>
      </c>
      <c r="AB3" s="362">
        <f>(Tableau_B1!AB3+Tableau_B1!AB11+Tableau_B1!AB32)</f>
        <v>4.3224215904989221</v>
      </c>
      <c r="AC3" s="362">
        <f>(Tableau_B1!AC3+Tableau_B1!AC11+Tableau_B1!AC32)</f>
        <v>511396.75432368636</v>
      </c>
      <c r="AD3" s="362">
        <f>(Tableau_B1!AD3+Tableau_B1!AD11+Tableau_B1!AD32)</f>
        <v>23990.917942229746</v>
      </c>
      <c r="AE3" s="362">
        <f>(Tableau_B1!AE3+Tableau_B1!AE11+Tableau_B1!AE32)</f>
        <v>0.19892070498087827</v>
      </c>
      <c r="AF3" s="362">
        <f>(Tableau_B1!AF3+Tableau_B1!AF11+Tableau_B1!AF32)</f>
        <v>23990.719021524765</v>
      </c>
      <c r="AG3" s="362">
        <f>(Tableau_B1!AG3+Tableau_B1!AG11+Tableau_B1!AG32)</f>
        <v>59.131207638374107</v>
      </c>
      <c r="AH3" s="362">
        <f>(Tableau_B1!AH3+Tableau_B1!AH11+Tableau_B1!AH32)</f>
        <v>30.891871802918914</v>
      </c>
      <c r="AI3" s="362">
        <f>(Tableau_B1!AI3+Tableau_B1!AI11+Tableau_B1!AI32)</f>
        <v>0</v>
      </c>
      <c r="AJ3" s="362">
        <f>(Tableau_B1!AJ3+Tableau_B1!AJ11+Tableau_B1!AJ32)</f>
        <v>30.891871802918914</v>
      </c>
      <c r="AK3" s="362">
        <f>(Tableau_B1!AK3+Tableau_B1!AK11+Tableau_B1!AK32)</f>
        <v>0</v>
      </c>
      <c r="AL3" s="362">
        <f>(Tableau_B1!AL3+Tableau_B1!AL11+Tableau_B1!AL32)</f>
        <v>0</v>
      </c>
      <c r="AM3" s="362">
        <f>(Tableau_B1!AM3+Tableau_B1!AM11+Tableau_B1!AM32)</f>
        <v>0</v>
      </c>
      <c r="AN3" s="362">
        <f>(Tableau_B1!AN3+Tableau_B1!AN11+Tableau_B1!AN32)</f>
        <v>0</v>
      </c>
      <c r="AO3" s="362">
        <f>(Tableau_B1!AO3+Tableau_B1!AO11+Tableau_B1!AO32)</f>
        <v>0</v>
      </c>
      <c r="AP3" s="362">
        <f>(Tableau_B1!AP3+Tableau_B1!AP11+Tableau_B1!AP32)</f>
        <v>0</v>
      </c>
      <c r="AQ3" s="362">
        <f>(Tableau_B1!AQ3+Tableau_B1!AQ11+Tableau_B1!AQ32)</f>
        <v>0</v>
      </c>
      <c r="AR3" s="362">
        <f>(Tableau_B1!AR3+Tableau_B1!AR11+Tableau_B1!AR32)</f>
        <v>4.4188943652452295</v>
      </c>
      <c r="AS3" s="362">
        <f>(Tableau_B1!AS3+Tableau_B1!AS11+Tableau_B1!AS32)</f>
        <v>0.16746542332986514</v>
      </c>
      <c r="AT3" s="362">
        <f>(Tableau_B1!AT3+Tableau_B1!AT11+Tableau_B1!AT32)</f>
        <v>0</v>
      </c>
      <c r="AU3" s="362">
        <f>(Tableau_B1!AU3+Tableau_B1!AU11+Tableau_B1!AU32)</f>
        <v>0.16746542332986514</v>
      </c>
      <c r="AV3" s="362">
        <f>(Tableau_B1!AV3+Tableau_B1!AV11+Tableau_B1!AV32)</f>
        <v>0</v>
      </c>
      <c r="AW3" s="362">
        <f>(Tableau_B1!AW3+Tableau_B1!AW11+Tableau_B1!AW32)</f>
        <v>0</v>
      </c>
      <c r="AX3" s="362">
        <f>(Tableau_B1!AX3+Tableau_B1!AX11+Tableau_B1!AX32)</f>
        <v>0</v>
      </c>
      <c r="AY3" s="362">
        <f>(Tableau_B1!AY3+Tableau_B1!AY11+Tableau_B1!AY32)</f>
        <v>0</v>
      </c>
      <c r="AZ3" s="362">
        <f>(Tableau_B1!AZ3+Tableau_B1!AZ11+Tableau_B1!AZ32)</f>
        <v>0</v>
      </c>
      <c r="BA3" s="362">
        <f>(Tableau_B1!BA3+Tableau_B1!BA11+Tableau_B1!BA32)</f>
        <v>0</v>
      </c>
      <c r="BB3" s="362">
        <f>(Tableau_B1!BB3+Tableau_B1!BB11+Tableau_B1!BB32)</f>
        <v>0</v>
      </c>
      <c r="BC3" s="362">
        <f>(Tableau_B1!BC3+Tableau_B1!BC11+Tableau_B1!BC32)</f>
        <v>0</v>
      </c>
      <c r="BD3" s="362">
        <f>(Tableau_B1!BD3+Tableau_B1!BD11+Tableau_B1!BD32)</f>
        <v>0</v>
      </c>
      <c r="BE3" s="362">
        <f>(Tableau_B1!BE3+Tableau_B1!BE11+Tableau_B1!BE32)</f>
        <v>0</v>
      </c>
      <c r="BF3" s="362">
        <f>(Tableau_B1!BF3+Tableau_B1!BF11+Tableau_B1!BF32)</f>
        <v>0</v>
      </c>
      <c r="BG3" s="362">
        <f>(Tableau_B1!BG3+Tableau_B1!BG11+Tableau_B1!BG32)</f>
        <v>0</v>
      </c>
      <c r="BH3" s="362">
        <f>(Tableau_B1!BH3+Tableau_B1!BH11+Tableau_B1!BH32)</f>
        <v>0</v>
      </c>
      <c r="BI3" s="362">
        <f>(Tableau_B1!BI3+Tableau_B1!BI11+Tableau_B1!BI32)</f>
        <v>0</v>
      </c>
      <c r="BJ3" s="362">
        <f>(Tableau_B1!BJ3+Tableau_B1!BJ11+Tableau_B1!BJ32)</f>
        <v>0</v>
      </c>
      <c r="BK3" s="362">
        <f>(Tableau_B1!BK3+Tableau_B1!BK11+Tableau_B1!BK32)</f>
        <v>0</v>
      </c>
      <c r="BL3" s="362">
        <f>(Tableau_B1!BL3+Tableau_B1!BL11+Tableau_B1!BL32)</f>
        <v>0</v>
      </c>
      <c r="BM3" s="362">
        <f>(Tableau_B1!BM3+Tableau_B1!BM11+Tableau_B1!BM32)</f>
        <v>0</v>
      </c>
      <c r="BN3" s="362">
        <f>(Tableau_B1!BN3+Tableau_B1!BN11+Tableau_B1!BN32)</f>
        <v>0</v>
      </c>
      <c r="BO3" s="362">
        <f>(Tableau_B1!BO3+Tableau_B1!BO11+Tableau_B1!BO32)</f>
        <v>25.947948114039203</v>
      </c>
      <c r="BP3" s="362">
        <f>(Tableau_B1!BP3+Tableau_B1!BP11+Tableau_B1!BP32)</f>
        <v>7.1013934229684335</v>
      </c>
      <c r="BQ3" s="362">
        <f>(Tableau_B1!BQ3+Tableau_B1!BQ11+Tableau_B1!BQ32)</f>
        <v>143.53242168795038</v>
      </c>
      <c r="BR3" s="362">
        <f>(Tableau_B1!BR3+Tableau_B1!BR11+Tableau_B1!BR32)</f>
        <v>143.53242168795038</v>
      </c>
      <c r="BS3" s="362">
        <f>(Tableau_B1!BS3+Tableau_B1!BS11+Tableau_B1!BS32)</f>
        <v>0</v>
      </c>
      <c r="BT3" s="362">
        <f>(Tableau_B1!BT3+Tableau_B1!BT11+Tableau_B1!BT32)</f>
        <v>0.74215550994820001</v>
      </c>
      <c r="BU3" s="362">
        <f>(Tableau_B1!BU3+Tableau_B1!BU11+Tableau_B1!BU32)</f>
        <v>0.35414819032053441</v>
      </c>
      <c r="BV3" s="362">
        <f>(Tableau_B1!BV3+Tableau_B1!BV11+Tableau_B1!BV32)</f>
        <v>0.38800731962766566</v>
      </c>
      <c r="BW3" s="362">
        <f>(Tableau_B1!BW3+Tableau_B1!BW11+Tableau_B1!BW32)</f>
        <v>1.1541243538868029</v>
      </c>
      <c r="BX3" s="362">
        <f>(Tableau_B1!BX3+Tableau_B1!BX11+Tableau_B1!BX32)</f>
        <v>0.17584099157831401</v>
      </c>
      <c r="BY3" s="362">
        <f>(Tableau_B1!BY3+Tableau_B1!BY11+Tableau_B1!BY32)</f>
        <v>0</v>
      </c>
      <c r="BZ3" s="362">
        <f>(Tableau_B1!BZ3+Tableau_B1!BZ11+Tableau_B1!BZ32)</f>
        <v>0.97828336230848878</v>
      </c>
      <c r="CA3" s="362">
        <f>(Tableau_B1!CA3+Tableau_B1!CA11+Tableau_B1!CA32)</f>
        <v>0.30135862945243813</v>
      </c>
      <c r="CB3" s="362">
        <f>(Tableau_B1!CB3+Tableau_B1!CB11+Tableau_B1!CB32)</f>
        <v>0</v>
      </c>
      <c r="CC3" s="362">
        <f>(Tableau_B1!CC3+Tableau_B1!CC11+Tableau_B1!CC32)</f>
        <v>0</v>
      </c>
      <c r="CD3" s="362">
        <f>(Tableau_B1!CD3+Tableau_B1!CD11+Tableau_B1!CD32)</f>
        <v>0</v>
      </c>
      <c r="CE3" s="362">
        <f>(Tableau_B1!CE3+Tableau_B1!CE11+Tableau_B1!CE32)</f>
        <v>0</v>
      </c>
      <c r="CF3" s="362">
        <f>(Tableau_B1!CF3+Tableau_B1!CF11+Tableau_B1!CF32)</f>
        <v>0</v>
      </c>
      <c r="CG3" s="362">
        <f>(Tableau_B1!CG3+Tableau_B1!CG11+Tableau_B1!CG32)</f>
        <v>0</v>
      </c>
      <c r="CH3" s="363"/>
      <c r="CI3" s="364"/>
      <c r="CJ3" s="364"/>
      <c r="CK3" s="362"/>
    </row>
    <row r="4" spans="1:90" s="371" customFormat="1" ht="26.25" customHeight="1" x14ac:dyDescent="0.25">
      <c r="A4" s="366" t="s">
        <v>123</v>
      </c>
      <c r="B4" s="367" t="s">
        <v>353</v>
      </c>
      <c r="C4" s="368">
        <f>Tableau_A!C11+Tableau_A!C36</f>
        <v>2196000.3376250356</v>
      </c>
      <c r="D4" s="368">
        <f>Tableau_A!D11+Tableau_A!D36</f>
        <v>55944.526057467207</v>
      </c>
      <c r="E4" s="368">
        <f>Tableau_A!E11+Tableau_A!E36</f>
        <v>7715.1698496637291</v>
      </c>
      <c r="F4" s="368">
        <f>Tableau_A!F11+Tableau_A!F36</f>
        <v>48138.890923491999</v>
      </c>
      <c r="G4" s="368">
        <f>Tableau_A!G11+Tableau_A!G36</f>
        <v>90.465284311483273</v>
      </c>
      <c r="H4" s="368">
        <f>Tableau_A!H11+Tableau_A!H36</f>
        <v>0</v>
      </c>
      <c r="I4" s="368">
        <f>Tableau_A!I11+Tableau_A!I36</f>
        <v>1873854.8355608245</v>
      </c>
      <c r="J4" s="368">
        <f>Tableau_A!J11+Tableau_A!J36</f>
        <v>11900.840413552642</v>
      </c>
      <c r="K4" s="368">
        <f>Tableau_A!K11+Tableau_A!K36</f>
        <v>65.429753164398988</v>
      </c>
      <c r="L4" s="368">
        <f>Tableau_A!L11+Tableau_A!L36</f>
        <v>663.23808011274764</v>
      </c>
      <c r="M4" s="368">
        <f>Tableau_A!M11+Tableau_A!M36</f>
        <v>7349.725422378262</v>
      </c>
      <c r="N4" s="368">
        <f>Tableau_A!N11+Tableau_A!N36</f>
        <v>4139.4411197153622</v>
      </c>
      <c r="O4" s="368">
        <f>Tableau_A!O11+Tableau_A!O36</f>
        <v>1485234.3286228662</v>
      </c>
      <c r="P4" s="368">
        <f>Tableau_A!P11+Tableau_A!P36</f>
        <v>286641.77201895369</v>
      </c>
      <c r="Q4" s="368">
        <f>Tableau_A!Q11+Tableau_A!Q36</f>
        <v>51.393816476462902</v>
      </c>
      <c r="R4" s="368">
        <f>Tableau_A!R11+Tableau_A!R36</f>
        <v>686.57731700963598</v>
      </c>
      <c r="S4" s="368">
        <f>Tableau_A!S11+Tableau_A!S36</f>
        <v>3897.5868734693795</v>
      </c>
      <c r="T4" s="368">
        <f>Tableau_A!T11+Tableau_A!T36</f>
        <v>71256.612206795064</v>
      </c>
      <c r="U4" s="368">
        <f>Tableau_A!U11+Tableau_A!U36</f>
        <v>11.047934008071877</v>
      </c>
      <c r="V4" s="368">
        <f>Tableau_A!V11+Tableau_A!V36</f>
        <v>3.5438934218299889</v>
      </c>
      <c r="W4" s="368">
        <f>Tableau_A!W11+Tableau_A!W36</f>
        <v>3.4930282675916264</v>
      </c>
      <c r="X4" s="368">
        <f>Tableau_A!X11+Tableau_A!X36</f>
        <v>11.598220179062379</v>
      </c>
      <c r="Y4" s="368">
        <f>Tableau_A!Y11+Tableau_A!Y36</f>
        <v>7.5753638479807677</v>
      </c>
      <c r="Z4" s="368">
        <f>Tableau_A!Z11+Tableau_A!Z36</f>
        <v>3.4532712057761925</v>
      </c>
      <c r="AA4" s="368">
        <f>Tableau_A!AA11+Tableau_A!AA36</f>
        <v>1921.5316174437953</v>
      </c>
      <c r="AB4" s="368">
        <f>Tableau_A!AB11+Tableau_A!AB36</f>
        <v>5.6465879563191619</v>
      </c>
      <c r="AC4" s="368">
        <f>Tableau_A!AC11+Tableau_A!AC36</f>
        <v>247318.85394969399</v>
      </c>
      <c r="AD4" s="368">
        <f>Tableau_A!AD11+Tableau_A!AD36</f>
        <v>14608.18570198544</v>
      </c>
      <c r="AE4" s="368">
        <f>Tableau_A!AE11+Tableau_A!AE36</f>
        <v>0.14549235896426418</v>
      </c>
      <c r="AF4" s="368">
        <f>Tableau_A!AF11+Tableau_A!AF36</f>
        <v>14608.040209626477</v>
      </c>
      <c r="AG4" s="368">
        <f>Tableau_A!AG11+Tableau_A!AG36</f>
        <v>3421.089927785793</v>
      </c>
      <c r="AH4" s="368">
        <f>Tableau_A!AH11+Tableau_A!AH36</f>
        <v>427.3037170564524</v>
      </c>
      <c r="AI4" s="368">
        <f>Tableau_A!AI11+Tableau_A!AI36</f>
        <v>329.61921121517173</v>
      </c>
      <c r="AJ4" s="368">
        <f>Tableau_A!AJ11+Tableau_A!AJ36</f>
        <v>97.684505841280696</v>
      </c>
      <c r="AK4" s="368">
        <f>Tableau_A!AK11+Tableau_A!AK36</f>
        <v>0</v>
      </c>
      <c r="AL4" s="368">
        <f>Tableau_A!AL11+Tableau_A!AL36</f>
        <v>0</v>
      </c>
      <c r="AM4" s="368">
        <f>Tableau_A!AM11+Tableau_A!AM36</f>
        <v>0</v>
      </c>
      <c r="AN4" s="368">
        <f>Tableau_A!AN11+Tableau_A!AN36</f>
        <v>0</v>
      </c>
      <c r="AO4" s="368">
        <f>Tableau_A!AO11+Tableau_A!AO36</f>
        <v>0</v>
      </c>
      <c r="AP4" s="368">
        <f>Tableau_A!AP11+Tableau_A!AP36</f>
        <v>0</v>
      </c>
      <c r="AQ4" s="368">
        <f>Tableau_A!AQ11+Tableau_A!AQ36</f>
        <v>0</v>
      </c>
      <c r="AR4" s="368">
        <f>Tableau_A!AR11+Tableau_A!AR36</f>
        <v>3.96704675868979</v>
      </c>
      <c r="AS4" s="368">
        <f>Tableau_A!AS11+Tableau_A!AS36</f>
        <v>110.68883903318456</v>
      </c>
      <c r="AT4" s="368">
        <f>Tableau_A!AT11+Tableau_A!AT36</f>
        <v>1.1964417612423923</v>
      </c>
      <c r="AU4" s="368">
        <f>Tableau_A!AU11+Tableau_A!AU36</f>
        <v>0.12248568839303749</v>
      </c>
      <c r="AV4" s="368">
        <f>Tableau_A!AV11+Tableau_A!AV36</f>
        <v>0</v>
      </c>
      <c r="AW4" s="368">
        <f>Tableau_A!AW11+Tableau_A!AW36</f>
        <v>109.36991158354913</v>
      </c>
      <c r="AX4" s="368">
        <f>Tableau_A!AX11+Tableau_A!AX36</f>
        <v>0</v>
      </c>
      <c r="AY4" s="368">
        <f>Tableau_A!AY11+Tableau_A!AY36</f>
        <v>0</v>
      </c>
      <c r="AZ4" s="368">
        <f>Tableau_A!AZ11+Tableau_A!AZ36</f>
        <v>0</v>
      </c>
      <c r="BA4" s="368">
        <f>Tableau_A!BA11+Tableau_A!BA36</f>
        <v>0</v>
      </c>
      <c r="BB4" s="368">
        <f>Tableau_A!BB11+Tableau_A!BB36</f>
        <v>41.106355490912343</v>
      </c>
      <c r="BC4" s="368">
        <f>Tableau_A!BC11+Tableau_A!BC36</f>
        <v>0</v>
      </c>
      <c r="BD4" s="368">
        <f>Tableau_A!BD11+Tableau_A!BD36</f>
        <v>66.063596838805054</v>
      </c>
      <c r="BE4" s="368">
        <f>Tableau_A!BE11+Tableau_A!BE36</f>
        <v>48.826296041189522</v>
      </c>
      <c r="BF4" s="368">
        <f>Tableau_A!BF11+Tableau_A!BF36</f>
        <v>1.7417114480046711</v>
      </c>
      <c r="BG4" s="368">
        <f>Tableau_A!BG11+Tableau_A!BG36</f>
        <v>15.49558934961086</v>
      </c>
      <c r="BH4" s="368">
        <f>Tableau_A!BH11+Tableau_A!BH36</f>
        <v>0</v>
      </c>
      <c r="BI4" s="368">
        <f>Tableau_A!BI11+Tableau_A!BI36</f>
        <v>0</v>
      </c>
      <c r="BJ4" s="368">
        <f>Tableau_A!BJ11+Tableau_A!BJ36</f>
        <v>44.303587334552788</v>
      </c>
      <c r="BK4" s="368">
        <f>Tableau_A!BK11+Tableau_A!BK36</f>
        <v>8.0453724403549618</v>
      </c>
      <c r="BL4" s="368">
        <f>Tableau_A!BL11+Tableau_A!BL36</f>
        <v>0</v>
      </c>
      <c r="BM4" s="368">
        <f>Tableau_A!BM11+Tableau_A!BM36</f>
        <v>0</v>
      </c>
      <c r="BN4" s="368">
        <f>Tableau_A!BN11+Tableau_A!BN36</f>
        <v>36.258214894197828</v>
      </c>
      <c r="BO4" s="368">
        <f>Tableau_A!BO11+Tableau_A!BO36</f>
        <v>22.574938812635786</v>
      </c>
      <c r="BP4" s="368">
        <f>Tableau_A!BP11+Tableau_A!BP36</f>
        <v>6.3752507827157618</v>
      </c>
      <c r="BQ4" s="368">
        <f>Tableau_A!BQ11+Tableau_A!BQ36</f>
        <v>128.85572298410904</v>
      </c>
      <c r="BR4" s="368">
        <f>Tableau_A!BR11+Tableau_A!BR36</f>
        <v>128.85572298410904</v>
      </c>
      <c r="BS4" s="368">
        <f>Tableau_A!BS11+Tableau_A!BS36</f>
        <v>0</v>
      </c>
      <c r="BT4" s="368">
        <f>Tableau_A!BT11+Tableau_A!BT36</f>
        <v>0.54281908899865239</v>
      </c>
      <c r="BU4" s="368">
        <f>Tableau_A!BU11+Tableau_A!BU36</f>
        <v>0.2590271115197022</v>
      </c>
      <c r="BV4" s="368">
        <f>Tableau_A!BV11+Tableau_A!BV36</f>
        <v>0.28379197747895024</v>
      </c>
      <c r="BW4" s="368">
        <f>Tableau_A!BW11+Tableau_A!BW36</f>
        <v>0.84413673680293622</v>
      </c>
      <c r="BX4" s="368">
        <f>Tableau_A!BX11+Tableau_A!BX36</f>
        <v>0.12861165291870194</v>
      </c>
      <c r="BY4" s="368">
        <f>Tableau_A!BY11+Tableau_A!BY36</f>
        <v>0</v>
      </c>
      <c r="BZ4" s="368">
        <f>Tableau_A!BZ11+Tableau_A!BZ36</f>
        <v>0.7155250838842343</v>
      </c>
      <c r="CA4" s="368">
        <f>Tableau_A!CA11+Tableau_A!CA36</f>
        <v>0.22041636086845531</v>
      </c>
      <c r="CB4" s="368">
        <f>Tableau_A!CB11+Tableau_A!CB36</f>
        <v>0</v>
      </c>
      <c r="CC4" s="368">
        <f>Tableau_A!CC11+Tableau_A!CC36</f>
        <v>0</v>
      </c>
      <c r="CD4" s="368">
        <f>Tableau_A!CD11+Tableau_A!CD36</f>
        <v>0</v>
      </c>
      <c r="CE4" s="368">
        <f>Tableau_A!CE11+Tableau_A!CE36</f>
        <v>0</v>
      </c>
      <c r="CF4" s="368">
        <f>Tableau_A!CF11+Tableau_A!CF36</f>
        <v>0</v>
      </c>
      <c r="CG4" s="368">
        <f>Tableau_A!CG11+Tableau_A!CG36</f>
        <v>0</v>
      </c>
      <c r="CH4" s="369"/>
      <c r="CI4" s="370"/>
      <c r="CJ4" s="370"/>
      <c r="CK4" s="369"/>
    </row>
    <row r="5" spans="1:90" s="371" customFormat="1" ht="26.25" customHeight="1" x14ac:dyDescent="0.25">
      <c r="A5" s="372" t="s">
        <v>124</v>
      </c>
      <c r="B5" s="367" t="s">
        <v>351</v>
      </c>
      <c r="C5" s="368">
        <f>Tableau_B2!C11+Tableau_B2!C33+Tableau_B2!C34</f>
        <v>1452870.7520323652</v>
      </c>
      <c r="D5" s="368">
        <f>Tableau_B2!D11+Tableau_B2!D33+Tableau_B2!D34</f>
        <v>41810.565149907132</v>
      </c>
      <c r="E5" s="368">
        <f>Tableau_B2!E11+Tableau_B2!E33+Tableau_B2!E34</f>
        <v>32158.921103008401</v>
      </c>
      <c r="F5" s="368">
        <f>Tableau_B2!F11+Tableau_B2!F33+Tableau_B2!F34</f>
        <v>6223.4265811482483</v>
      </c>
      <c r="G5" s="368">
        <f>Tableau_B2!G11+Tableau_B2!G33+Tableau_B2!G34</f>
        <v>3428.2174657504684</v>
      </c>
      <c r="H5" s="368">
        <f>Tableau_B2!H11+Tableau_B2!H33+Tableau_B2!H34</f>
        <v>6554.6801968426744</v>
      </c>
      <c r="I5" s="368">
        <f>Tableau_B2!I11+Tableau_B2!I33+Tableau_B2!I34</f>
        <v>903366.00632544374</v>
      </c>
      <c r="J5" s="368">
        <f>Tableau_B2!J11+Tableau_B2!J33+Tableau_B2!J34</f>
        <v>66003.724426480752</v>
      </c>
      <c r="K5" s="368">
        <f>Tableau_B2!K11+Tableau_B2!K33+Tableau_B2!K34</f>
        <v>8629.635803985464</v>
      </c>
      <c r="L5" s="368">
        <f>Tableau_B2!L11+Tableau_B2!L33+Tableau_B2!L34</f>
        <v>2522.8881065530682</v>
      </c>
      <c r="M5" s="368">
        <f>Tableau_B2!M11+Tableau_B2!M33+Tableau_B2!M34</f>
        <v>21261.570404572623</v>
      </c>
      <c r="N5" s="368">
        <f>Tableau_B2!N11+Tableau_B2!N33+Tableau_B2!N34</f>
        <v>9024.2119405210069</v>
      </c>
      <c r="O5" s="368">
        <f>Tableau_B2!O11+Tableau_B2!O33+Tableau_B2!O34</f>
        <v>80245.19809056232</v>
      </c>
      <c r="P5" s="368">
        <f>Tableau_B2!P11+Tableau_B2!P33+Tableau_B2!P34</f>
        <v>477936.06435131852</v>
      </c>
      <c r="Q5" s="368">
        <f>Tableau_B2!Q11+Tableau_B2!Q33+Tableau_B2!Q34</f>
        <v>7471.0033154558896</v>
      </c>
      <c r="R5" s="368">
        <f>Tableau_B2!R11+Tableau_B2!R33+Tableau_B2!R34</f>
        <v>3124.7259001880216</v>
      </c>
      <c r="S5" s="368">
        <f>Tableau_B2!S11+Tableau_B2!S33+Tableau_B2!S34</f>
        <v>68893.546740853053</v>
      </c>
      <c r="T5" s="368">
        <f>Tableau_B2!T11+Tableau_B2!T33+Tableau_B2!T34</f>
        <v>132495.64427557596</v>
      </c>
      <c r="U5" s="368">
        <f>Tableau_B2!U11+Tableau_B2!U33+Tableau_B2!U34</f>
        <v>5713.4510494033902</v>
      </c>
      <c r="V5" s="368">
        <f>Tableau_B2!V11+Tableau_B2!V33+Tableau_B2!V34</f>
        <v>1786.2901002189001</v>
      </c>
      <c r="W5" s="368">
        <f>Tableau_B2!W11+Tableau_B2!W33+Tableau_B2!W34</f>
        <v>1899.3755627445769</v>
      </c>
      <c r="X5" s="368">
        <f>Tableau_B2!X11+Tableau_B2!X33+Tableau_B2!X34</f>
        <v>4969.0523279760109</v>
      </c>
      <c r="Y5" s="368">
        <f>Tableau_B2!Y11+Tableau_B2!Y33+Tableau_B2!Y34</f>
        <v>3387.5832915075948</v>
      </c>
      <c r="Z5" s="368">
        <f>Tableau_B2!Z11+Tableau_B2!Z33+Tableau_B2!Z34</f>
        <v>955.82980292981881</v>
      </c>
      <c r="AA5" s="368">
        <f>Tableau_B2!AA11+Tableau_B2!AA33+Tableau_B2!AA34</f>
        <v>4057.0055746220642</v>
      </c>
      <c r="AB5" s="368">
        <f>Tableau_B2!AB11+Tableau_B2!AB33+Tableau_B2!AB34</f>
        <v>2989.2052599747703</v>
      </c>
      <c r="AC5" s="368">
        <f>Tableau_B2!AC11+Tableau_B2!AC33+Tableau_B2!AC34</f>
        <v>22625.58829429582</v>
      </c>
      <c r="AD5" s="368">
        <f>Tableau_B2!AD11+Tableau_B2!AD33+Tableau_B2!AD34</f>
        <v>19426.22761759545</v>
      </c>
      <c r="AE5" s="368">
        <f>Tableau_B2!AE11+Tableau_B2!AE33+Tableau_B2!AE34</f>
        <v>2807.5685168371901</v>
      </c>
      <c r="AF5" s="368">
        <f>Tableau_B2!AF11+Tableau_B2!AF33+Tableau_B2!AF34</f>
        <v>16618.659100758261</v>
      </c>
      <c r="AG5" s="368">
        <f>Tableau_B2!AG11+Tableau_B2!AG33+Tableau_B2!AG34</f>
        <v>53410.271739987271</v>
      </c>
      <c r="AH5" s="368">
        <f>Tableau_B2!AH11+Tableau_B2!AH33+Tableau_B2!AH34</f>
        <v>64374.749780283302</v>
      </c>
      <c r="AI5" s="368">
        <f>Tableau_B2!AI11+Tableau_B2!AI33+Tableau_B2!AI34</f>
        <v>10900.475702378111</v>
      </c>
      <c r="AJ5" s="368">
        <f>Tableau_B2!AJ11+Tableau_B2!AJ33+Tableau_B2!AJ34</f>
        <v>25132.339350964081</v>
      </c>
      <c r="AK5" s="368">
        <f>Tableau_B2!AK11+Tableau_B2!AK33+Tableau_B2!AK34</f>
        <v>28341.934726941108</v>
      </c>
      <c r="AL5" s="368">
        <f>Tableau_B2!AL11+Tableau_B2!AL33+Tableau_B2!AL34</f>
        <v>177119.28494236575</v>
      </c>
      <c r="AM5" s="368">
        <f>Tableau_B2!AM11+Tableau_B2!AM33+Tableau_B2!AM34</f>
        <v>64841.290189503074</v>
      </c>
      <c r="AN5" s="368">
        <f>Tableau_B2!AN11+Tableau_B2!AN33+Tableau_B2!AN34</f>
        <v>29586.931432133733</v>
      </c>
      <c r="AO5" s="368">
        <f>Tableau_B2!AO11+Tableau_B2!AO33+Tableau_B2!AO34</f>
        <v>68503.664142768714</v>
      </c>
      <c r="AP5" s="368">
        <f>Tableau_B2!AP11+Tableau_B2!AP33+Tableau_B2!AP34</f>
        <v>11181.761503333586</v>
      </c>
      <c r="AQ5" s="368">
        <f>Tableau_B2!AQ11+Tableau_B2!AQ33+Tableau_B2!AQ34</f>
        <v>3005.6376746266014</v>
      </c>
      <c r="AR5" s="368">
        <f>Tableau_B2!AR11+Tableau_B2!AR33+Tableau_B2!AR34</f>
        <v>20556.880384916192</v>
      </c>
      <c r="AS5" s="368">
        <f>Tableau_B2!AS11+Tableau_B2!AS33+Tableau_B2!AS34</f>
        <v>9702.250981250656</v>
      </c>
      <c r="AT5" s="368">
        <f>Tableau_B2!AT11+Tableau_B2!AT33+Tableau_B2!AT34</f>
        <v>1975.7050602423089</v>
      </c>
      <c r="AU5" s="368">
        <f>Tableau_B2!AU11+Tableau_B2!AU33+Tableau_B2!AU34</f>
        <v>1764.6726617670888</v>
      </c>
      <c r="AV5" s="368">
        <f>Tableau_B2!AV11+Tableau_B2!AV33+Tableau_B2!AV34</f>
        <v>1448.0274615773953</v>
      </c>
      <c r="AW5" s="368">
        <f>Tableau_B2!AW11+Tableau_B2!AW33+Tableau_B2!AW34</f>
        <v>4513.8457976638629</v>
      </c>
      <c r="AX5" s="368">
        <f>Tableau_B2!AX11+Tableau_B2!AX33+Tableau_B2!AX34</f>
        <v>3689.9412941228661</v>
      </c>
      <c r="AY5" s="368">
        <f>Tableau_B2!AY11+Tableau_B2!AY33+Tableau_B2!AY34</f>
        <v>1817.1073012831066</v>
      </c>
      <c r="AZ5" s="368">
        <f>Tableau_B2!AZ11+Tableau_B2!AZ33+Tableau_B2!AZ34</f>
        <v>789.61207193132213</v>
      </c>
      <c r="BA5" s="368">
        <f>Tableau_B2!BA11+Tableau_B2!BA33+Tableau_B2!BA34</f>
        <v>1083.2219209084374</v>
      </c>
      <c r="BB5" s="368">
        <f>Tableau_B2!BB11+Tableau_B2!BB33+Tableau_B2!BB34</f>
        <v>4043.6359170268202</v>
      </c>
      <c r="BC5" s="368">
        <f>Tableau_B2!BC11+Tableau_B2!BC33+Tableau_B2!BC34</f>
        <v>0</v>
      </c>
      <c r="BD5" s="368">
        <f>Tableau_B2!BD11+Tableau_B2!BD33+Tableau_B2!BD34</f>
        <v>24926.073066701068</v>
      </c>
      <c r="BE5" s="368">
        <f>Tableau_B2!BE11+Tableau_B2!BE33+Tableau_B2!BE34</f>
        <v>15962.314032641212</v>
      </c>
      <c r="BF5" s="368">
        <f>Tableau_B2!BF11+Tableau_B2!BF33+Tableau_B2!BF34</f>
        <v>4664.7997712711003</v>
      </c>
      <c r="BG5" s="368">
        <f>Tableau_B2!BG11+Tableau_B2!BG33+Tableau_B2!BG34</f>
        <v>2724.8107193443075</v>
      </c>
      <c r="BH5" s="368">
        <f>Tableau_B2!BH11+Tableau_B2!BH33+Tableau_B2!BH34</f>
        <v>596.0834905386414</v>
      </c>
      <c r="BI5" s="368">
        <f>Tableau_B2!BI11+Tableau_B2!BI33+Tableau_B2!BI34</f>
        <v>978.06505290580787</v>
      </c>
      <c r="BJ5" s="368">
        <f>Tableau_B2!BJ11+Tableau_B2!BJ33+Tableau_B2!BJ34</f>
        <v>17960.264486391548</v>
      </c>
      <c r="BK5" s="368">
        <f>Tableau_B2!BK11+Tableau_B2!BK33+Tableau_B2!BK34</f>
        <v>5021.8000617356274</v>
      </c>
      <c r="BL5" s="368">
        <f>Tableau_B2!BL11+Tableau_B2!BL33+Tableau_B2!BL34</f>
        <v>5327.9451124600764</v>
      </c>
      <c r="BM5" s="368">
        <f>Tableau_B2!BM11+Tableau_B2!BM33+Tableau_B2!BM34</f>
        <v>759.86073844278837</v>
      </c>
      <c r="BN5" s="368">
        <f>Tableau_B2!BN11+Tableau_B2!BN33+Tableau_B2!BN34</f>
        <v>6850.6585737530577</v>
      </c>
      <c r="BO5" s="368">
        <f>Tableau_B2!BO11+Tableau_B2!BO33+Tableau_B2!BO34</f>
        <v>25506.111460530297</v>
      </c>
      <c r="BP5" s="368">
        <f>Tableau_B2!BP11+Tableau_B2!BP33+Tableau_B2!BP34</f>
        <v>13665.403744120069</v>
      </c>
      <c r="BQ5" s="368">
        <f>Tableau_B2!BQ11+Tableau_B2!BQ33+Tableau_B2!BQ34</f>
        <v>25565.845342775046</v>
      </c>
      <c r="BR5" s="368">
        <f>Tableau_B2!BR11+Tableau_B2!BR33+Tableau_B2!BR34</f>
        <v>17208.300060330028</v>
      </c>
      <c r="BS5" s="368">
        <f>Tableau_B2!BS11+Tableau_B2!BS33+Tableau_B2!BS34</f>
        <v>8357.545282445024</v>
      </c>
      <c r="BT5" s="368">
        <f>Tableau_B2!BT11+Tableau_B2!BT33+Tableau_B2!BT34</f>
        <v>7776.3770433996942</v>
      </c>
      <c r="BU5" s="368">
        <f>Tableau_B2!BU11+Tableau_B2!BU33+Tableau_B2!BU34</f>
        <v>4013.9186470331988</v>
      </c>
      <c r="BV5" s="368">
        <f>Tableau_B2!BV11+Tableau_B2!BV33+Tableau_B2!BV34</f>
        <v>3762.4583963664963</v>
      </c>
      <c r="BW5" s="368">
        <f>Tableau_B2!BW11+Tableau_B2!BW33+Tableau_B2!BW34</f>
        <v>9176.7282176893623</v>
      </c>
      <c r="BX5" s="368">
        <f>Tableau_B2!BX11+Tableau_B2!BX33+Tableau_B2!BX34</f>
        <v>1956.3503777334611</v>
      </c>
      <c r="BY5" s="368">
        <f>Tableau_B2!BY11+Tableau_B2!BY33+Tableau_B2!BY34</f>
        <v>1064.4867461651684</v>
      </c>
      <c r="BZ5" s="368">
        <f>Tableau_B2!BZ11+Tableau_B2!BZ33+Tableau_B2!BZ34</f>
        <v>6155.8910937907294</v>
      </c>
      <c r="CA5" s="368">
        <f>Tableau_B2!CA11+Tableau_B2!CA33+Tableau_B2!CA34</f>
        <v>1613.8660467205468</v>
      </c>
      <c r="CB5" s="368">
        <f>Tableau_B2!CB11+Tableau_B2!CB33+Tableau_B2!CB34</f>
        <v>0</v>
      </c>
      <c r="CC5" s="368">
        <f>Tableau_B2!CC11+Tableau_B2!CC33+Tableau_B2!CC34</f>
        <v>459380.08761024586</v>
      </c>
      <c r="CD5" s="368">
        <f>Tableau_B2!CD11+Tableau_B2!CD33+Tableau_B2!CD34</f>
        <v>237394.54542542418</v>
      </c>
      <c r="CE5" s="368">
        <f>Tableau_B2!CE11+Tableau_B2!CE33+Tableau_B2!CE34</f>
        <v>110952.65073490012</v>
      </c>
      <c r="CF5" s="368">
        <f>Tableau_B2!CF11+Tableau_B2!CF33+Tableau_B2!CF34</f>
        <v>111032.89144992163</v>
      </c>
      <c r="CG5" s="368">
        <f>Tableau_B2!CG11+Tableau_B2!CG33+Tableau_B2!CG34</f>
        <v>43820.620913059007</v>
      </c>
      <c r="CH5" s="373"/>
      <c r="CI5" s="370"/>
      <c r="CJ5" s="370"/>
      <c r="CK5" s="369"/>
    </row>
    <row r="6" spans="1:90" s="371" customFormat="1" ht="26.25" customHeight="1" x14ac:dyDescent="0.25">
      <c r="A6" s="372" t="s">
        <v>125</v>
      </c>
      <c r="B6" s="374" t="s">
        <v>347</v>
      </c>
      <c r="C6" s="375">
        <f>C3-C4+C5</f>
        <v>1420931.3102781912</v>
      </c>
      <c r="D6" s="375">
        <f t="shared" ref="D6" si="0">D3-D4+D5</f>
        <v>42738.87593707638</v>
      </c>
      <c r="E6" s="375">
        <f>E3-E4+E5</f>
        <v>33177.697174489127</v>
      </c>
      <c r="F6" s="375">
        <f t="shared" ref="F6:BQ6" si="1">F3-F4+F5</f>
        <v>6223.4265811482483</v>
      </c>
      <c r="G6" s="375">
        <f t="shared" si="1"/>
        <v>3337.7521814389852</v>
      </c>
      <c r="H6" s="375">
        <f t="shared" si="1"/>
        <v>6554.6801968426744</v>
      </c>
      <c r="I6" s="375">
        <f t="shared" si="1"/>
        <v>601038.16868398106</v>
      </c>
      <c r="J6" s="375">
        <f t="shared" si="1"/>
        <v>57764.315453521638</v>
      </c>
      <c r="K6" s="375">
        <f t="shared" si="1"/>
        <v>8601.7769385730408</v>
      </c>
      <c r="L6" s="375">
        <f t="shared" si="1"/>
        <v>3032.1340237028226</v>
      </c>
      <c r="M6" s="375">
        <f t="shared" si="1"/>
        <v>18890.731199475395</v>
      </c>
      <c r="N6" s="375">
        <f t="shared" si="1"/>
        <v>7696.9067240078875</v>
      </c>
      <c r="O6" s="375">
        <f t="shared" si="1"/>
        <v>88781.518563855163</v>
      </c>
      <c r="P6" s="375">
        <f t="shared" si="1"/>
        <v>209285.94859906292</v>
      </c>
      <c r="Q6" s="375">
        <f t="shared" si="1"/>
        <v>7476.8570838582336</v>
      </c>
      <c r="R6" s="375">
        <f t="shared" si="1"/>
        <v>3650.3706974747656</v>
      </c>
      <c r="S6" s="375">
        <f t="shared" si="1"/>
        <v>65064.241219233925</v>
      </c>
      <c r="T6" s="375">
        <f t="shared" si="1"/>
        <v>105833.849750325</v>
      </c>
      <c r="U6" s="375">
        <f t="shared" si="1"/>
        <v>5712.8236719149554</v>
      </c>
      <c r="V6" s="375">
        <f t="shared" si="1"/>
        <v>1786.6664065293701</v>
      </c>
      <c r="W6" s="375">
        <f t="shared" si="1"/>
        <v>1899.7391814832497</v>
      </c>
      <c r="X6" s="375">
        <f t="shared" si="1"/>
        <v>4969.1703873296401</v>
      </c>
      <c r="Y6" s="375">
        <f t="shared" si="1"/>
        <v>3387.8671420760011</v>
      </c>
      <c r="Z6" s="375">
        <f t="shared" si="1"/>
        <v>953.28884783068497</v>
      </c>
      <c r="AA6" s="375">
        <f t="shared" si="1"/>
        <v>3262.081700117491</v>
      </c>
      <c r="AB6" s="375">
        <f>AB3-AB4+AB5</f>
        <v>2987.8810936089503</v>
      </c>
      <c r="AC6" s="375">
        <f t="shared" si="1"/>
        <v>286703.48866828822</v>
      </c>
      <c r="AD6" s="375">
        <f t="shared" si="1"/>
        <v>28808.959857839756</v>
      </c>
      <c r="AE6" s="375">
        <f t="shared" si="1"/>
        <v>2807.6219451832067</v>
      </c>
      <c r="AF6" s="375">
        <f t="shared" si="1"/>
        <v>26001.337912656549</v>
      </c>
      <c r="AG6" s="375">
        <f t="shared" si="1"/>
        <v>50048.31301983985</v>
      </c>
      <c r="AH6" s="375">
        <f t="shared" si="1"/>
        <v>63978.337935029769</v>
      </c>
      <c r="AI6" s="375">
        <f t="shared" si="1"/>
        <v>10570.85649116294</v>
      </c>
      <c r="AJ6" s="375">
        <f t="shared" si="1"/>
        <v>25065.546716925721</v>
      </c>
      <c r="AK6" s="375">
        <f t="shared" si="1"/>
        <v>28341.934726941108</v>
      </c>
      <c r="AL6" s="375">
        <f t="shared" si="1"/>
        <v>177119.28494236575</v>
      </c>
      <c r="AM6" s="375">
        <f t="shared" si="1"/>
        <v>64841.290189503074</v>
      </c>
      <c r="AN6" s="375">
        <f t="shared" si="1"/>
        <v>29586.931432133733</v>
      </c>
      <c r="AO6" s="375">
        <f t="shared" si="1"/>
        <v>68503.664142768714</v>
      </c>
      <c r="AP6" s="375">
        <f t="shared" si="1"/>
        <v>11181.761503333586</v>
      </c>
      <c r="AQ6" s="375">
        <f t="shared" si="1"/>
        <v>3005.6376746266014</v>
      </c>
      <c r="AR6" s="375">
        <f t="shared" si="1"/>
        <v>20557.332232522749</v>
      </c>
      <c r="AS6" s="375">
        <f t="shared" si="1"/>
        <v>9591.729607640802</v>
      </c>
      <c r="AT6" s="375">
        <f t="shared" si="1"/>
        <v>1974.5086184810666</v>
      </c>
      <c r="AU6" s="375">
        <f t="shared" si="1"/>
        <v>1764.7176415020256</v>
      </c>
      <c r="AV6" s="375">
        <f t="shared" si="1"/>
        <v>1448.0274615773953</v>
      </c>
      <c r="AW6" s="375">
        <f t="shared" si="1"/>
        <v>4404.475886080314</v>
      </c>
      <c r="AX6" s="375">
        <f t="shared" si="1"/>
        <v>3689.9412941228661</v>
      </c>
      <c r="AY6" s="375">
        <f t="shared" si="1"/>
        <v>1817.1073012831066</v>
      </c>
      <c r="AZ6" s="375">
        <f t="shared" si="1"/>
        <v>789.61207193132213</v>
      </c>
      <c r="BA6" s="375">
        <f t="shared" si="1"/>
        <v>1083.2219209084374</v>
      </c>
      <c r="BB6" s="375">
        <f t="shared" si="1"/>
        <v>4002.5295615359078</v>
      </c>
      <c r="BC6" s="375">
        <f t="shared" si="1"/>
        <v>0</v>
      </c>
      <c r="BD6" s="375">
        <f t="shared" si="1"/>
        <v>24860.009469862263</v>
      </c>
      <c r="BE6" s="375">
        <f t="shared" si="1"/>
        <v>15913.487736600022</v>
      </c>
      <c r="BF6" s="375">
        <f t="shared" si="1"/>
        <v>4663.0580598230954</v>
      </c>
      <c r="BG6" s="375">
        <f t="shared" si="1"/>
        <v>2709.3151299946967</v>
      </c>
      <c r="BH6" s="375">
        <f t="shared" si="1"/>
        <v>596.0834905386414</v>
      </c>
      <c r="BI6" s="375">
        <f t="shared" si="1"/>
        <v>978.06505290580787</v>
      </c>
      <c r="BJ6" s="375">
        <f t="shared" si="1"/>
        <v>17915.960899056994</v>
      </c>
      <c r="BK6" s="375">
        <f t="shared" si="1"/>
        <v>5013.7546892952723</v>
      </c>
      <c r="BL6" s="375">
        <f t="shared" si="1"/>
        <v>5327.9451124600764</v>
      </c>
      <c r="BM6" s="375">
        <f t="shared" si="1"/>
        <v>759.86073844278837</v>
      </c>
      <c r="BN6" s="375">
        <f t="shared" si="1"/>
        <v>6814.4003588588603</v>
      </c>
      <c r="BO6" s="375">
        <f t="shared" si="1"/>
        <v>25509.484469831699</v>
      </c>
      <c r="BP6" s="375">
        <f t="shared" si="1"/>
        <v>13666.129886760322</v>
      </c>
      <c r="BQ6" s="375">
        <f t="shared" si="1"/>
        <v>25580.522041478889</v>
      </c>
      <c r="BR6" s="375">
        <f t="shared" ref="BR6:CB6" si="2">BR3-BR4+BR5</f>
        <v>17222.976759033871</v>
      </c>
      <c r="BS6" s="375">
        <f t="shared" si="2"/>
        <v>8357.545282445024</v>
      </c>
      <c r="BT6" s="375">
        <f t="shared" si="2"/>
        <v>7776.5763798206435</v>
      </c>
      <c r="BU6" s="375">
        <f t="shared" si="2"/>
        <v>4014.0137681119995</v>
      </c>
      <c r="BV6" s="375">
        <f t="shared" si="2"/>
        <v>3762.5626117086449</v>
      </c>
      <c r="BW6" s="375">
        <f t="shared" si="2"/>
        <v>9177.0382053064459</v>
      </c>
      <c r="BX6" s="375">
        <f t="shared" si="2"/>
        <v>1956.3976070721208</v>
      </c>
      <c r="BY6" s="375">
        <f t="shared" si="2"/>
        <v>1064.4867461651684</v>
      </c>
      <c r="BZ6" s="375">
        <f t="shared" si="2"/>
        <v>6156.1538520691538</v>
      </c>
      <c r="CA6" s="375">
        <f t="shared" si="2"/>
        <v>1613.9469889891309</v>
      </c>
      <c r="CB6" s="375">
        <f t="shared" si="2"/>
        <v>0</v>
      </c>
      <c r="CC6" s="375">
        <f>CC3-CC4+CC5</f>
        <v>459380.08761024586</v>
      </c>
      <c r="CD6" s="375">
        <f t="shared" ref="CD6:CG6" si="3">CD3-CD4+CD5</f>
        <v>237394.54542542418</v>
      </c>
      <c r="CE6" s="375">
        <f t="shared" si="3"/>
        <v>110952.65073490012</v>
      </c>
      <c r="CF6" s="375">
        <f t="shared" si="3"/>
        <v>111032.89144992163</v>
      </c>
      <c r="CG6" s="375">
        <f t="shared" si="3"/>
        <v>43820.620913059007</v>
      </c>
      <c r="CH6" s="376"/>
      <c r="CI6" s="377"/>
      <c r="CJ6" s="377"/>
      <c r="CK6" s="378"/>
    </row>
    <row r="7" spans="1:90" s="356" customFormat="1" ht="18" customHeight="1" x14ac:dyDescent="0.25">
      <c r="A7" s="379"/>
      <c r="B7" s="380"/>
      <c r="C7" s="381"/>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row>
    <row r="8" spans="1:90" s="356" customFormat="1" ht="38.25" x14ac:dyDescent="0.25">
      <c r="A8" s="383" t="s">
        <v>155</v>
      </c>
      <c r="B8" s="384" t="s">
        <v>294</v>
      </c>
      <c r="C8" s="368">
        <f>Tableau_A!C36</f>
        <v>303238.07572931342</v>
      </c>
      <c r="D8" s="368">
        <f>Tableau_A!D36</f>
        <v>90.465284311483273</v>
      </c>
      <c r="E8" s="368">
        <f>Tableau_A!E36</f>
        <v>0</v>
      </c>
      <c r="F8" s="368">
        <f>Tableau_A!F36</f>
        <v>0</v>
      </c>
      <c r="G8" s="368">
        <f>Tableau_A!G36</f>
        <v>90.465284311483273</v>
      </c>
      <c r="H8" s="368">
        <f>Tableau_A!H36</f>
        <v>0</v>
      </c>
      <c r="I8" s="368">
        <f>Tableau_A!I36</f>
        <v>299117.48775999359</v>
      </c>
      <c r="J8" s="368">
        <f>Tableau_A!J36</f>
        <v>8923.6004915369467</v>
      </c>
      <c r="K8" s="368">
        <f>Tableau_A!K36</f>
        <v>31.706284733692549</v>
      </c>
      <c r="L8" s="368">
        <f>Tableau_A!L36</f>
        <v>1.9211807694812997</v>
      </c>
      <c r="M8" s="368">
        <f>Tableau_A!M36</f>
        <v>3732.340345767605</v>
      </c>
      <c r="N8" s="368">
        <f>Tableau_A!N36</f>
        <v>2541.26462032167</v>
      </c>
      <c r="O8" s="368">
        <f>Tableau_A!O36</f>
        <v>1.470604033623789E-2</v>
      </c>
      <c r="P8" s="368">
        <f>Tableau_A!P36</f>
        <v>269635.10934442293</v>
      </c>
      <c r="Q8" s="368">
        <f>Tableau_A!Q36</f>
        <v>0</v>
      </c>
      <c r="R8" s="368">
        <f>Tableau_A!R36</f>
        <v>1.9820474364285066</v>
      </c>
      <c r="S8" s="368">
        <f>Tableau_A!S36</f>
        <v>3835.8128705202562</v>
      </c>
      <c r="T8" s="368">
        <f>Tableau_A!T36</f>
        <v>9120.7278162901093</v>
      </c>
      <c r="U8" s="368">
        <f>Tableau_A!U36</f>
        <v>1.6929163162935472</v>
      </c>
      <c r="V8" s="368">
        <f>Tableau_A!V36</f>
        <v>2.4548002814877845E-2</v>
      </c>
      <c r="W8" s="368">
        <f>Tableau_A!W36</f>
        <v>3.0737083185122156E-2</v>
      </c>
      <c r="X8" s="368">
        <f>Tableau_A!X36</f>
        <v>1.0799717435204175</v>
      </c>
      <c r="Y8" s="368">
        <f>Tableau_A!Y36</f>
        <v>0.51978195365194502</v>
      </c>
      <c r="Z8" s="368">
        <f>Tableau_A!Z36</f>
        <v>2.6342426536973771</v>
      </c>
      <c r="AA8" s="368">
        <f>Tableau_A!AA36</f>
        <v>1285.2597051116666</v>
      </c>
      <c r="AB8" s="368">
        <f>Tableau_A!AB36</f>
        <v>1.7661492893206321</v>
      </c>
      <c r="AC8" s="368">
        <f>Tableau_A!AC36</f>
        <v>0.50704774177084577</v>
      </c>
      <c r="AD8" s="368">
        <f>Tableau_A!AD36</f>
        <v>0</v>
      </c>
      <c r="AE8" s="368">
        <f>Tableau_A!AE36</f>
        <v>0</v>
      </c>
      <c r="AF8" s="368">
        <f>Tableau_A!AF36</f>
        <v>0</v>
      </c>
      <c r="AG8" s="368">
        <f>Tableau_A!AG36</f>
        <v>3368.0050956512719</v>
      </c>
      <c r="AH8" s="368">
        <f>Tableau_A!AH36</f>
        <v>399.5706486062341</v>
      </c>
      <c r="AI8" s="368">
        <f>Tableau_A!AI36</f>
        <v>329.61921121517173</v>
      </c>
      <c r="AJ8" s="368">
        <f>Tableau_A!AJ36</f>
        <v>69.951437391062385</v>
      </c>
      <c r="AK8" s="368">
        <f>Tableau_A!AK36</f>
        <v>0</v>
      </c>
      <c r="AL8" s="368">
        <f>Tableau_A!AL36</f>
        <v>0</v>
      </c>
      <c r="AM8" s="368">
        <f>Tableau_A!AM36</f>
        <v>0</v>
      </c>
      <c r="AN8" s="368">
        <f>Tableau_A!AN36</f>
        <v>0</v>
      </c>
      <c r="AO8" s="368">
        <f>Tableau_A!AO36</f>
        <v>0</v>
      </c>
      <c r="AP8" s="368">
        <f>Tableau_A!AP36</f>
        <v>0</v>
      </c>
      <c r="AQ8" s="368">
        <f>Tableau_A!AQ36</f>
        <v>0</v>
      </c>
      <c r="AR8" s="368">
        <f>Tableau_A!AR36</f>
        <v>0</v>
      </c>
      <c r="AS8" s="368">
        <f>Tableau_A!AS36</f>
        <v>110.56635334479152</v>
      </c>
      <c r="AT8" s="368">
        <f>Tableau_A!AT36</f>
        <v>1.1964417612423923</v>
      </c>
      <c r="AU8" s="368">
        <f>Tableau_A!AU36</f>
        <v>0</v>
      </c>
      <c r="AV8" s="368">
        <f>Tableau_A!AV36</f>
        <v>0</v>
      </c>
      <c r="AW8" s="368">
        <f>Tableau_A!AW36</f>
        <v>109.36991158354913</v>
      </c>
      <c r="AX8" s="368">
        <f>Tableau_A!AX36</f>
        <v>0</v>
      </c>
      <c r="AY8" s="368">
        <f>Tableau_A!AY36</f>
        <v>0</v>
      </c>
      <c r="AZ8" s="368">
        <f>Tableau_A!AZ36</f>
        <v>0</v>
      </c>
      <c r="BA8" s="368">
        <f>Tableau_A!BA36</f>
        <v>0</v>
      </c>
      <c r="BB8" s="368">
        <f>Tableau_A!BB36</f>
        <v>41.106355490912343</v>
      </c>
      <c r="BC8" s="368">
        <f>Tableau_A!BC36</f>
        <v>0</v>
      </c>
      <c r="BD8" s="368">
        <f>Tableau_A!BD36</f>
        <v>66.063596838805054</v>
      </c>
      <c r="BE8" s="368">
        <f>Tableau_A!BE36</f>
        <v>48.826296041189522</v>
      </c>
      <c r="BF8" s="368">
        <f>Tableau_A!BF36</f>
        <v>1.7417114480046711</v>
      </c>
      <c r="BG8" s="368">
        <f>Tableau_A!BG36</f>
        <v>15.49558934961086</v>
      </c>
      <c r="BH8" s="368">
        <f>Tableau_A!BH36</f>
        <v>0</v>
      </c>
      <c r="BI8" s="368">
        <f>Tableau_A!BI36</f>
        <v>0</v>
      </c>
      <c r="BJ8" s="368">
        <f>Tableau_A!BJ36</f>
        <v>44.303587334552788</v>
      </c>
      <c r="BK8" s="368">
        <f>Tableau_A!BK36</f>
        <v>8.0453724403549618</v>
      </c>
      <c r="BL8" s="368">
        <f>Tableau_A!BL36</f>
        <v>0</v>
      </c>
      <c r="BM8" s="368">
        <f>Tableau_A!BM36</f>
        <v>0</v>
      </c>
      <c r="BN8" s="368">
        <f>Tableau_A!BN36</f>
        <v>36.258214894197828</v>
      </c>
      <c r="BO8" s="368">
        <f>Tableau_A!BO36</f>
        <v>0</v>
      </c>
      <c r="BP8" s="368">
        <f>Tableau_A!BP36</f>
        <v>0</v>
      </c>
      <c r="BQ8" s="368">
        <f>Tableau_A!BQ36</f>
        <v>0</v>
      </c>
      <c r="BR8" s="368">
        <f>Tableau_A!BR36</f>
        <v>0</v>
      </c>
      <c r="BS8" s="368">
        <f>Tableau_A!BS36</f>
        <v>0</v>
      </c>
      <c r="BT8" s="368">
        <f>Tableau_A!BT36</f>
        <v>0</v>
      </c>
      <c r="BU8" s="368">
        <f>Tableau_A!BU36</f>
        <v>0</v>
      </c>
      <c r="BV8" s="368">
        <f>Tableau_A!BV36</f>
        <v>0</v>
      </c>
      <c r="BW8" s="368">
        <f>Tableau_A!BW36</f>
        <v>0</v>
      </c>
      <c r="BX8" s="368">
        <f>Tableau_A!BX36</f>
        <v>0</v>
      </c>
      <c r="BY8" s="368">
        <f>Tableau_A!BY36</f>
        <v>0</v>
      </c>
      <c r="BZ8" s="368">
        <f>Tableau_A!BZ36</f>
        <v>0</v>
      </c>
      <c r="CA8" s="368">
        <f>Tableau_A!CA36</f>
        <v>0</v>
      </c>
      <c r="CB8" s="368">
        <f>Tableau_A!CB36</f>
        <v>0</v>
      </c>
      <c r="CC8" s="368">
        <f>Tableau_A!CC36</f>
        <v>0</v>
      </c>
      <c r="CD8" s="368">
        <f>Tableau_A!CD36</f>
        <v>0</v>
      </c>
      <c r="CE8" s="368">
        <f>Tableau_A!CE36</f>
        <v>0</v>
      </c>
      <c r="CF8" s="368">
        <f>Tableau_A!CF36</f>
        <v>0</v>
      </c>
      <c r="CG8" s="368">
        <f>Tableau_A!CG36</f>
        <v>0</v>
      </c>
      <c r="CH8" s="382"/>
      <c r="CI8" s="382"/>
      <c r="CJ8" s="382"/>
      <c r="CK8" s="382">
        <v>291188.12539022649</v>
      </c>
      <c r="CL8" s="356" t="s">
        <v>348</v>
      </c>
    </row>
    <row r="9" spans="1:90" s="356" customFormat="1" ht="18" customHeight="1" x14ac:dyDescent="0.25">
      <c r="A9" s="383"/>
      <c r="B9" s="384" t="s">
        <v>350</v>
      </c>
      <c r="C9" s="385">
        <f>C6+C8</f>
        <v>1724169.3860075045</v>
      </c>
      <c r="D9" s="385">
        <f t="shared" ref="D9:BO9" si="4">D6+D8</f>
        <v>42829.341221387862</v>
      </c>
      <c r="E9" s="385">
        <f t="shared" si="4"/>
        <v>33177.697174489127</v>
      </c>
      <c r="F9" s="385">
        <f t="shared" si="4"/>
        <v>6223.4265811482483</v>
      </c>
      <c r="G9" s="385">
        <f t="shared" si="4"/>
        <v>3428.2174657504684</v>
      </c>
      <c r="H9" s="385">
        <f t="shared" si="4"/>
        <v>6554.6801968426744</v>
      </c>
      <c r="I9" s="385">
        <f t="shared" si="4"/>
        <v>900155.6564439747</v>
      </c>
      <c r="J9" s="385">
        <f t="shared" si="4"/>
        <v>66687.915945058587</v>
      </c>
      <c r="K9" s="385">
        <f t="shared" si="4"/>
        <v>8633.4832233067336</v>
      </c>
      <c r="L9" s="385">
        <f t="shared" si="4"/>
        <v>3034.055204472304</v>
      </c>
      <c r="M9" s="385">
        <f t="shared" si="4"/>
        <v>22623.071545243001</v>
      </c>
      <c r="N9" s="385">
        <f t="shared" si="4"/>
        <v>10238.171344329558</v>
      </c>
      <c r="O9" s="385">
        <f t="shared" si="4"/>
        <v>88781.533269895503</v>
      </c>
      <c r="P9" s="385">
        <f t="shared" si="4"/>
        <v>478921.05794348585</v>
      </c>
      <c r="Q9" s="385">
        <f t="shared" si="4"/>
        <v>7476.8570838582336</v>
      </c>
      <c r="R9" s="385">
        <f t="shared" si="4"/>
        <v>3652.3527449111943</v>
      </c>
      <c r="S9" s="385">
        <f t="shared" si="4"/>
        <v>68900.05408975418</v>
      </c>
      <c r="T9" s="385">
        <f t="shared" si="4"/>
        <v>114954.5775666151</v>
      </c>
      <c r="U9" s="385">
        <f t="shared" si="4"/>
        <v>5714.5165882312485</v>
      </c>
      <c r="V9" s="385">
        <f t="shared" si="4"/>
        <v>1786.6909545321851</v>
      </c>
      <c r="W9" s="385">
        <f t="shared" si="4"/>
        <v>1899.7699185664349</v>
      </c>
      <c r="X9" s="385">
        <f t="shared" si="4"/>
        <v>4970.2503590731603</v>
      </c>
      <c r="Y9" s="385">
        <f t="shared" si="4"/>
        <v>3388.3869240296531</v>
      </c>
      <c r="Z9" s="385">
        <f t="shared" si="4"/>
        <v>955.92309048438233</v>
      </c>
      <c r="AA9" s="385">
        <f t="shared" si="4"/>
        <v>4547.3414052291573</v>
      </c>
      <c r="AB9" s="385">
        <f t="shared" si="4"/>
        <v>2989.6472428982711</v>
      </c>
      <c r="AC9" s="385">
        <f t="shared" si="4"/>
        <v>286703.99571603001</v>
      </c>
      <c r="AD9" s="385">
        <f t="shared" si="4"/>
        <v>28808.959857839756</v>
      </c>
      <c r="AE9" s="385">
        <f t="shared" si="4"/>
        <v>2807.6219451832067</v>
      </c>
      <c r="AF9" s="385">
        <f t="shared" si="4"/>
        <v>26001.337912656549</v>
      </c>
      <c r="AG9" s="385">
        <f t="shared" si="4"/>
        <v>53416.318115491122</v>
      </c>
      <c r="AH9" s="385">
        <f t="shared" si="4"/>
        <v>64377.908583636003</v>
      </c>
      <c r="AI9" s="385">
        <f t="shared" si="4"/>
        <v>10900.475702378111</v>
      </c>
      <c r="AJ9" s="385">
        <f t="shared" si="4"/>
        <v>25135.498154316781</v>
      </c>
      <c r="AK9" s="385">
        <f t="shared" si="4"/>
        <v>28341.934726941108</v>
      </c>
      <c r="AL9" s="385">
        <f t="shared" si="4"/>
        <v>177119.28494236575</v>
      </c>
      <c r="AM9" s="385">
        <f t="shared" si="4"/>
        <v>64841.290189503074</v>
      </c>
      <c r="AN9" s="385">
        <f t="shared" si="4"/>
        <v>29586.931432133733</v>
      </c>
      <c r="AO9" s="385">
        <f t="shared" si="4"/>
        <v>68503.664142768714</v>
      </c>
      <c r="AP9" s="385">
        <f t="shared" si="4"/>
        <v>11181.761503333586</v>
      </c>
      <c r="AQ9" s="385">
        <f t="shared" si="4"/>
        <v>3005.6376746266014</v>
      </c>
      <c r="AR9" s="385">
        <f t="shared" si="4"/>
        <v>20557.332232522749</v>
      </c>
      <c r="AS9" s="385">
        <f t="shared" si="4"/>
        <v>9702.2959609855934</v>
      </c>
      <c r="AT9" s="385">
        <f t="shared" si="4"/>
        <v>1975.7050602423089</v>
      </c>
      <c r="AU9" s="385">
        <f t="shared" si="4"/>
        <v>1764.7176415020256</v>
      </c>
      <c r="AV9" s="385">
        <f t="shared" si="4"/>
        <v>1448.0274615773953</v>
      </c>
      <c r="AW9" s="385">
        <f t="shared" si="4"/>
        <v>4513.8457976638629</v>
      </c>
      <c r="AX9" s="385">
        <f t="shared" si="4"/>
        <v>3689.9412941228661</v>
      </c>
      <c r="AY9" s="385">
        <f t="shared" si="4"/>
        <v>1817.1073012831066</v>
      </c>
      <c r="AZ9" s="385">
        <f t="shared" si="4"/>
        <v>789.61207193132213</v>
      </c>
      <c r="BA9" s="385">
        <f t="shared" si="4"/>
        <v>1083.2219209084374</v>
      </c>
      <c r="BB9" s="385">
        <f t="shared" si="4"/>
        <v>4043.6359170268202</v>
      </c>
      <c r="BC9" s="385">
        <f t="shared" si="4"/>
        <v>0</v>
      </c>
      <c r="BD9" s="385">
        <f t="shared" si="4"/>
        <v>24926.073066701068</v>
      </c>
      <c r="BE9" s="385">
        <f t="shared" si="4"/>
        <v>15962.314032641212</v>
      </c>
      <c r="BF9" s="385">
        <f t="shared" si="4"/>
        <v>4664.7997712711003</v>
      </c>
      <c r="BG9" s="385">
        <f t="shared" si="4"/>
        <v>2724.8107193443075</v>
      </c>
      <c r="BH9" s="385">
        <f t="shared" si="4"/>
        <v>596.0834905386414</v>
      </c>
      <c r="BI9" s="385">
        <f t="shared" si="4"/>
        <v>978.06505290580787</v>
      </c>
      <c r="BJ9" s="385">
        <f t="shared" si="4"/>
        <v>17960.264486391548</v>
      </c>
      <c r="BK9" s="385">
        <f t="shared" si="4"/>
        <v>5021.8000617356274</v>
      </c>
      <c r="BL9" s="385">
        <f t="shared" si="4"/>
        <v>5327.9451124600764</v>
      </c>
      <c r="BM9" s="385">
        <f t="shared" si="4"/>
        <v>759.86073844278837</v>
      </c>
      <c r="BN9" s="385">
        <f t="shared" si="4"/>
        <v>6850.6585737530577</v>
      </c>
      <c r="BO9" s="385">
        <f t="shared" si="4"/>
        <v>25509.484469831699</v>
      </c>
      <c r="BP9" s="385">
        <f t="shared" ref="BP9:CG9" si="5">BP6+BP8</f>
        <v>13666.129886760322</v>
      </c>
      <c r="BQ9" s="385">
        <f t="shared" si="5"/>
        <v>25580.522041478889</v>
      </c>
      <c r="BR9" s="385">
        <f t="shared" si="5"/>
        <v>17222.976759033871</v>
      </c>
      <c r="BS9" s="385">
        <f t="shared" si="5"/>
        <v>8357.545282445024</v>
      </c>
      <c r="BT9" s="385">
        <f t="shared" si="5"/>
        <v>7776.5763798206435</v>
      </c>
      <c r="BU9" s="385">
        <f t="shared" si="5"/>
        <v>4014.0137681119995</v>
      </c>
      <c r="BV9" s="385">
        <f t="shared" si="5"/>
        <v>3762.5626117086449</v>
      </c>
      <c r="BW9" s="385">
        <f t="shared" si="5"/>
        <v>9177.0382053064459</v>
      </c>
      <c r="BX9" s="385">
        <f t="shared" si="5"/>
        <v>1956.3976070721208</v>
      </c>
      <c r="BY9" s="385">
        <f t="shared" si="5"/>
        <v>1064.4867461651684</v>
      </c>
      <c r="BZ9" s="385">
        <f t="shared" si="5"/>
        <v>6156.1538520691538</v>
      </c>
      <c r="CA9" s="385">
        <f t="shared" si="5"/>
        <v>1613.9469889891309</v>
      </c>
      <c r="CB9" s="385">
        <f t="shared" si="5"/>
        <v>0</v>
      </c>
      <c r="CC9" s="385">
        <f t="shared" si="5"/>
        <v>459380.08761024586</v>
      </c>
      <c r="CD9" s="385">
        <f t="shared" si="5"/>
        <v>237394.54542542418</v>
      </c>
      <c r="CE9" s="385">
        <f t="shared" si="5"/>
        <v>110952.65073490012</v>
      </c>
      <c r="CF9" s="385">
        <f t="shared" si="5"/>
        <v>111032.89144992163</v>
      </c>
      <c r="CG9" s="385">
        <f t="shared" si="5"/>
        <v>43820.620913059007</v>
      </c>
      <c r="CH9" s="382"/>
      <c r="CI9" s="382"/>
      <c r="CJ9" s="382"/>
      <c r="CK9" s="382"/>
    </row>
    <row r="10" spans="1:90" s="57" customFormat="1" ht="25.5" x14ac:dyDescent="0.25">
      <c r="A10" s="383"/>
      <c r="B10" s="384" t="s">
        <v>349</v>
      </c>
      <c r="C10" s="385">
        <f>C9-Tableau_D!C8</f>
        <v>0</v>
      </c>
      <c r="D10" s="385">
        <f>D9-Tableau_D!D8</f>
        <v>0</v>
      </c>
      <c r="E10" s="385">
        <f>E9-Tableau_D!E8</f>
        <v>0</v>
      </c>
      <c r="F10" s="385">
        <f>F9-Tableau_D!F8</f>
        <v>0</v>
      </c>
      <c r="G10" s="385">
        <f>G9-Tableau_D!G8</f>
        <v>0</v>
      </c>
      <c r="H10" s="385">
        <f>H9-Tableau_D!H8</f>
        <v>0</v>
      </c>
      <c r="I10" s="385">
        <f>I9-Tableau_D!I8</f>
        <v>0</v>
      </c>
      <c r="J10" s="385">
        <f>J9-Tableau_D!J8</f>
        <v>0</v>
      </c>
      <c r="K10" s="385">
        <f>K9-Tableau_D!K8</f>
        <v>0</v>
      </c>
      <c r="L10" s="385">
        <f>L9-Tableau_D!L8</f>
        <v>0</v>
      </c>
      <c r="M10" s="385">
        <f>M9-Tableau_D!M8</f>
        <v>0</v>
      </c>
      <c r="N10" s="385">
        <f>N9-Tableau_D!N8</f>
        <v>0</v>
      </c>
      <c r="O10" s="385">
        <f>O9-Tableau_D!O8</f>
        <v>0</v>
      </c>
      <c r="P10" s="385">
        <f>P9-Tableau_D!P8</f>
        <v>0</v>
      </c>
      <c r="Q10" s="385">
        <f>Q9-Tableau_D!Q8</f>
        <v>0</v>
      </c>
      <c r="R10" s="385">
        <f>R9-Tableau_D!R8</f>
        <v>0</v>
      </c>
      <c r="S10" s="385">
        <f>S9-Tableau_D!S8</f>
        <v>0</v>
      </c>
      <c r="T10" s="385">
        <f>T9-Tableau_D!T8</f>
        <v>0</v>
      </c>
      <c r="U10" s="385">
        <f>U9-Tableau_D!U8</f>
        <v>0</v>
      </c>
      <c r="V10" s="385">
        <f>V9-Tableau_D!V8</f>
        <v>0</v>
      </c>
      <c r="W10" s="385">
        <f>W9-Tableau_D!W8</f>
        <v>0</v>
      </c>
      <c r="X10" s="385">
        <f>X9-Tableau_D!X8</f>
        <v>0</v>
      </c>
      <c r="Y10" s="385">
        <f>Y9-Tableau_D!Y8</f>
        <v>0</v>
      </c>
      <c r="Z10" s="385">
        <f>Z9-Tableau_D!Z8</f>
        <v>0</v>
      </c>
      <c r="AA10" s="385">
        <f>AA9-Tableau_D!AA8</f>
        <v>0</v>
      </c>
      <c r="AB10" s="385">
        <f>AB9-Tableau_D!AB8</f>
        <v>0</v>
      </c>
      <c r="AC10" s="385">
        <f>AC9-Tableau_D!AC8</f>
        <v>0</v>
      </c>
      <c r="AD10" s="385">
        <f>AD9-Tableau_D!AD8</f>
        <v>0</v>
      </c>
      <c r="AE10" s="385">
        <f>AE9-Tableau_D!AE8</f>
        <v>0</v>
      </c>
      <c r="AF10" s="385">
        <f>AF9-Tableau_D!AF8</f>
        <v>0</v>
      </c>
      <c r="AG10" s="385">
        <f>AG9-Tableau_D!AG8</f>
        <v>0</v>
      </c>
      <c r="AH10" s="385">
        <f>AH9-Tableau_D!AH8</f>
        <v>0</v>
      </c>
      <c r="AI10" s="385">
        <f>AI9-Tableau_D!AI8</f>
        <v>0</v>
      </c>
      <c r="AJ10" s="385">
        <f>AJ9-Tableau_D!AJ8</f>
        <v>0</v>
      </c>
      <c r="AK10" s="385">
        <f>AK9-Tableau_D!AK8</f>
        <v>0</v>
      </c>
      <c r="AL10" s="385">
        <f>AL9-Tableau_D!AL8</f>
        <v>0</v>
      </c>
      <c r="AM10" s="385">
        <f>AM9-Tableau_D!AM8</f>
        <v>0</v>
      </c>
      <c r="AN10" s="385">
        <f>AN9-Tableau_D!AN8</f>
        <v>0</v>
      </c>
      <c r="AO10" s="385">
        <f>AO9-Tableau_D!AO8</f>
        <v>0</v>
      </c>
      <c r="AP10" s="385">
        <f>AP9-Tableau_D!AP8</f>
        <v>0</v>
      </c>
      <c r="AQ10" s="385">
        <f>AQ9-Tableau_D!AQ8</f>
        <v>0</v>
      </c>
      <c r="AR10" s="385">
        <f>AR9-Tableau_D!AR8</f>
        <v>0</v>
      </c>
      <c r="AS10" s="385">
        <f>AS9-Tableau_D!AS8</f>
        <v>0</v>
      </c>
      <c r="AT10" s="385">
        <f>AT9-Tableau_D!AT8</f>
        <v>0</v>
      </c>
      <c r="AU10" s="385">
        <f>AU9-Tableau_D!AU8</f>
        <v>0</v>
      </c>
      <c r="AV10" s="385">
        <f>AV9-Tableau_D!AV8</f>
        <v>0</v>
      </c>
      <c r="AW10" s="385">
        <f>AW9-Tableau_D!AW8</f>
        <v>0</v>
      </c>
      <c r="AX10" s="385">
        <f>AX9-Tableau_D!AX8</f>
        <v>0</v>
      </c>
      <c r="AY10" s="385">
        <f>AY9-Tableau_D!AY8</f>
        <v>0</v>
      </c>
      <c r="AZ10" s="385">
        <f>AZ9-Tableau_D!AZ8</f>
        <v>0</v>
      </c>
      <c r="BA10" s="385">
        <f>BA9-Tableau_D!BA8</f>
        <v>0</v>
      </c>
      <c r="BB10" s="385">
        <f>BB9-Tableau_D!BB8</f>
        <v>0</v>
      </c>
      <c r="BC10" s="385">
        <f>BC9-Tableau_D!BC8</f>
        <v>0</v>
      </c>
      <c r="BD10" s="385">
        <f>BD9-Tableau_D!BD8</f>
        <v>0</v>
      </c>
      <c r="BE10" s="385">
        <f>BE9-Tableau_D!BE8</f>
        <v>0</v>
      </c>
      <c r="BF10" s="385">
        <f>BF9-Tableau_D!BF8</f>
        <v>0</v>
      </c>
      <c r="BG10" s="385">
        <f>BG9-Tableau_D!BG8</f>
        <v>0</v>
      </c>
      <c r="BH10" s="385">
        <f>BH9-Tableau_D!BH8</f>
        <v>0</v>
      </c>
      <c r="BI10" s="385">
        <f>BI9-Tableau_D!BI8</f>
        <v>0</v>
      </c>
      <c r="BJ10" s="385">
        <f>BJ9-Tableau_D!BJ8</f>
        <v>0</v>
      </c>
      <c r="BK10" s="385">
        <f>BK9-Tableau_D!BK8</f>
        <v>0</v>
      </c>
      <c r="BL10" s="385">
        <f>BL9-Tableau_D!BL8</f>
        <v>0</v>
      </c>
      <c r="BM10" s="385">
        <f>BM9-Tableau_D!BM8</f>
        <v>0</v>
      </c>
      <c r="BN10" s="385">
        <f>BN9-Tableau_D!BN8</f>
        <v>0</v>
      </c>
      <c r="BO10" s="385">
        <f>BO9-Tableau_D!BO8</f>
        <v>0</v>
      </c>
      <c r="BP10" s="385">
        <f>BP9-Tableau_D!BP8</f>
        <v>0</v>
      </c>
      <c r="BQ10" s="385">
        <f>BQ9-Tableau_D!BQ8</f>
        <v>0</v>
      </c>
      <c r="BR10" s="385">
        <f>BR9-Tableau_D!BR8</f>
        <v>0</v>
      </c>
      <c r="BS10" s="385">
        <f>BS9-Tableau_D!BS8</f>
        <v>0</v>
      </c>
      <c r="BT10" s="385">
        <f>BT9-Tableau_D!BT8</f>
        <v>0</v>
      </c>
      <c r="BU10" s="385">
        <f>BU9-Tableau_D!BU8</f>
        <v>0</v>
      </c>
      <c r="BV10" s="385">
        <f>BV9-Tableau_D!BV8</f>
        <v>0</v>
      </c>
      <c r="BW10" s="385">
        <f>BW9-Tableau_D!BW8</f>
        <v>0</v>
      </c>
      <c r="BX10" s="385">
        <f>BX9-Tableau_D!BX8</f>
        <v>0</v>
      </c>
      <c r="BY10" s="385">
        <f>BY9-Tableau_D!BY8</f>
        <v>0</v>
      </c>
      <c r="BZ10" s="385">
        <f>BZ9-Tableau_D!BZ8</f>
        <v>0</v>
      </c>
      <c r="CA10" s="385">
        <f>CA9-Tableau_D!CA8</f>
        <v>0</v>
      </c>
      <c r="CB10" s="385">
        <f>CB9-Tableau_D!CB8</f>
        <v>0</v>
      </c>
      <c r="CC10" s="385">
        <f>CC9-Tableau_D!CC8</f>
        <v>0</v>
      </c>
      <c r="CD10" s="385">
        <f>CD9-Tableau_D!CD8</f>
        <v>0</v>
      </c>
      <c r="CE10" s="385">
        <f>CE9-Tableau_D!CE8</f>
        <v>0</v>
      </c>
      <c r="CF10" s="385">
        <f>CF9-Tableau_D!CF8</f>
        <v>0</v>
      </c>
      <c r="CG10" s="385">
        <f>CG9-Tableau_D!CG8</f>
        <v>43820.620913059007</v>
      </c>
      <c r="CH10" s="382"/>
      <c r="CI10" s="382"/>
      <c r="CJ10" s="382"/>
      <c r="CK10" s="382"/>
    </row>
    <row r="11" spans="1:90" s="57" customFormat="1" ht="18" customHeight="1" x14ac:dyDescent="0.25">
      <c r="A11" s="379"/>
      <c r="B11" s="380"/>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row>
    <row r="12" spans="1:90" s="57" customFormat="1" ht="18" customHeight="1" x14ac:dyDescent="0.25">
      <c r="A12" s="379"/>
      <c r="B12" s="380"/>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row>
    <row r="13" spans="1:90" s="57" customFormat="1" ht="18" customHeight="1" x14ac:dyDescent="0.25">
      <c r="A13" s="379"/>
      <c r="B13" s="380"/>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row>
    <row r="14" spans="1:90" s="57" customFormat="1" ht="18" customHeight="1" x14ac:dyDescent="0.25">
      <c r="A14" s="379"/>
      <c r="B14" s="380"/>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row>
    <row r="15" spans="1:90" s="57" customFormat="1" ht="18" customHeight="1" x14ac:dyDescent="0.25">
      <c r="A15" s="379"/>
      <c r="B15" s="380"/>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row>
    <row r="16" spans="1:90" s="57" customFormat="1" x14ac:dyDescent="0.25">
      <c r="A16" s="379"/>
      <c r="B16" s="380"/>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row>
    <row r="17" spans="1:89" s="57" customFormat="1" x14ac:dyDescent="0.25">
      <c r="A17" s="379"/>
      <c r="B17" s="380"/>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row>
    <row r="18" spans="1:89" x14ac:dyDescent="0.2">
      <c r="A18" s="379"/>
      <c r="B18" s="380"/>
      <c r="C18" s="386"/>
      <c r="D18" s="386"/>
      <c r="E18" s="386"/>
      <c r="F18" s="386"/>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row>
    <row r="19" spans="1:89" x14ac:dyDescent="0.2">
      <c r="A19" s="379"/>
      <c r="B19" s="380"/>
      <c r="C19" s="386"/>
      <c r="D19" s="386"/>
      <c r="E19" s="386"/>
      <c r="F19" s="386"/>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row>
    <row r="20" spans="1:89" x14ac:dyDescent="0.2">
      <c r="A20" s="379"/>
      <c r="B20" s="380"/>
      <c r="C20" s="386"/>
      <c r="D20" s="386"/>
      <c r="E20" s="386"/>
      <c r="F20" s="386"/>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row>
  </sheetData>
  <dataConsolidate/>
  <dataValidations count="2">
    <dataValidation type="custom" allowBlank="1" showInputMessage="1" showErrorMessage="1" errorTitle="Wrong data input" error="Data entry is limited to positive values or zero._x000d__x000a_: symbol can be used for not available data." sqref="C3:CG6" xr:uid="{4C66B34F-81F1-4549-A424-63BC041ABD4A}">
      <formula1>OR(AND(ISNUMBER(C3),C3&gt;=0),C3=":")</formula1>
    </dataValidation>
    <dataValidation type="custom" allowBlank="1" showInputMessage="1" showErrorMessage="1" errorTitle="Wrong data input" error="Data entry is limited to numeric values._x000d__x000a_: symbol can be used for not available data." sqref="CK3:CK6 CH3:CH6" xr:uid="{2578D336-7343-4B6E-B8B8-4F4188EA75A0}">
      <formula1>OR(ISNUMBER(CH3),CH3=":")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Explicatif</vt:lpstr>
      <vt:lpstr>Tableau_A</vt:lpstr>
      <vt:lpstr>Tableau_B</vt:lpstr>
      <vt:lpstr>Tableau_B1</vt:lpstr>
      <vt:lpstr>Tableau_B2</vt:lpstr>
      <vt:lpstr>Tableau_C</vt:lpstr>
      <vt:lpstr>Tableau_D</vt:lpstr>
      <vt:lpstr>Tableau_E</vt:lpstr>
      <vt:lpstr>Tableau_TJ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dcterms:created xsi:type="dcterms:W3CDTF">2017-09-28T09:53:30Z</dcterms:created>
  <dcterms:modified xsi:type="dcterms:W3CDTF">2021-09-27T15:52:12Z</dcterms:modified>
</cp:coreProperties>
</file>