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69113CCB-BB82-496C-BCD2-21A227E08447}"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E3" i="12"/>
  <c r="CD3" i="12"/>
  <c r="CC3" i="12"/>
  <c r="CB3" i="12"/>
  <c r="CA3" i="12"/>
  <c r="BZ3" i="12"/>
  <c r="BY3" i="12"/>
  <c r="BX3" i="12"/>
  <c r="BX6" i="12" s="1"/>
  <c r="BW3" i="12"/>
  <c r="BV3" i="12"/>
  <c r="BU3" i="12"/>
  <c r="BT3" i="12"/>
  <c r="BS3" i="12"/>
  <c r="BR3" i="12"/>
  <c r="BQ3" i="12"/>
  <c r="BP3" i="12"/>
  <c r="BP6" i="12" s="1"/>
  <c r="BO3" i="12"/>
  <c r="BN3" i="12"/>
  <c r="BM3" i="12"/>
  <c r="BL3" i="12"/>
  <c r="BK3" i="12"/>
  <c r="BJ3" i="12"/>
  <c r="BI3" i="12"/>
  <c r="BH3" i="12"/>
  <c r="BH6" i="12" s="1"/>
  <c r="BG3" i="12"/>
  <c r="BF3" i="12"/>
  <c r="BE3" i="12"/>
  <c r="BD3" i="12"/>
  <c r="BC3" i="12"/>
  <c r="BB3" i="12"/>
  <c r="BA3" i="12"/>
  <c r="AZ3" i="12"/>
  <c r="AZ6" i="12" s="1"/>
  <c r="AY3" i="12"/>
  <c r="AX3" i="12"/>
  <c r="AW3" i="12"/>
  <c r="AV3" i="12"/>
  <c r="AU3" i="12"/>
  <c r="AT3" i="12"/>
  <c r="AS3" i="12"/>
  <c r="AR3" i="12"/>
  <c r="AR6" i="12" s="1"/>
  <c r="AQ3" i="12"/>
  <c r="AP3" i="12"/>
  <c r="AO3" i="12"/>
  <c r="AN3" i="12"/>
  <c r="AM3" i="12"/>
  <c r="AL3" i="12"/>
  <c r="AK3" i="12"/>
  <c r="AJ3" i="12"/>
  <c r="AJ6" i="12" s="1"/>
  <c r="AI3" i="12"/>
  <c r="AH3" i="12"/>
  <c r="AG3" i="12"/>
  <c r="AF3" i="12"/>
  <c r="AE3" i="12"/>
  <c r="AD3" i="12"/>
  <c r="AC3" i="12"/>
  <c r="AB3" i="12"/>
  <c r="AB6" i="12" s="1"/>
  <c r="AA3" i="12"/>
  <c r="Z3" i="12"/>
  <c r="Y3" i="12"/>
  <c r="X3" i="12"/>
  <c r="W3" i="12"/>
  <c r="V3" i="12"/>
  <c r="U3" i="12"/>
  <c r="T3" i="12"/>
  <c r="S3" i="12"/>
  <c r="R3" i="12"/>
  <c r="Q3" i="12"/>
  <c r="P3" i="12"/>
  <c r="P6" i="12" s="1"/>
  <c r="O3" i="12"/>
  <c r="N3" i="12"/>
  <c r="M3" i="12"/>
  <c r="L3" i="12"/>
  <c r="L6" i="12" s="1"/>
  <c r="L9" i="12" s="1"/>
  <c r="L10" i="12" s="1"/>
  <c r="K3" i="12"/>
  <c r="J3" i="12"/>
  <c r="I3" i="12"/>
  <c r="H3" i="12"/>
  <c r="H6" i="12" s="1"/>
  <c r="H9" i="12" s="1"/>
  <c r="H10" i="12" s="1"/>
  <c r="G3" i="12"/>
  <c r="F3" i="12"/>
  <c r="E3" i="12"/>
  <c r="D3" i="12"/>
  <c r="Z6" i="12" l="1"/>
  <c r="Z9" i="12" s="1"/>
  <c r="Z10" i="12" s="1"/>
  <c r="BF6" i="12"/>
  <c r="BF9" i="12" s="1"/>
  <c r="BF10" i="12" s="1"/>
  <c r="BV6" i="12"/>
  <c r="BV9" i="12" s="1"/>
  <c r="BV10" i="12" s="1"/>
  <c r="P9" i="12"/>
  <c r="P10" i="12" s="1"/>
  <c r="AB9" i="12"/>
  <c r="AB10" i="12" s="1"/>
  <c r="AJ9" i="12"/>
  <c r="AJ10" i="12" s="1"/>
  <c r="AR9" i="12"/>
  <c r="AR10" i="12" s="1"/>
  <c r="AZ9" i="12"/>
  <c r="AZ10" i="12" s="1"/>
  <c r="BH9" i="12"/>
  <c r="BH10" i="12" s="1"/>
  <c r="BP9" i="12"/>
  <c r="BP10" i="12" s="1"/>
  <c r="BX9" i="12"/>
  <c r="BX10" i="12" s="1"/>
  <c r="CF9" i="12"/>
  <c r="CF10" i="12" s="1"/>
  <c r="AP6" i="12"/>
  <c r="AP9" i="12" s="1"/>
  <c r="AP10" i="12" s="1"/>
  <c r="AX6" i="12"/>
  <c r="AX9" i="12" s="1"/>
  <c r="AX10" i="12" s="1"/>
  <c r="CD6" i="12"/>
  <c r="CD9" i="12" s="1"/>
  <c r="CD10" i="12" s="1"/>
  <c r="AH6" i="12"/>
  <c r="AH9" i="12" s="1"/>
  <c r="AH10" i="12" s="1"/>
  <c r="BN6" i="12"/>
  <c r="BN9" i="12" s="1"/>
  <c r="BN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<sst xmlns="http://schemas.openxmlformats.org/spreadsheetml/2006/main" count="1684" uniqueCount="354">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</sst>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84297.061643092355</v>
      </c>
      <c r="CK3" s="7">
        <v>84297.061643092355</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0</v>
      </c>
      <c r="CK4" s="111">
        <v>0</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1331.1181752346797</v>
      </c>
      <c r="CK6" s="14">
        <v>1331.1181752346797</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8860.3312898784006</v>
      </c>
      <c r="CK7" s="14">
        <v>8860.3312898784006</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13795.207757330876</v>
      </c>
      <c r="CK8" s="14">
        <v>13795.207757330876</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60199.968308476164</v>
      </c>
      <c r="CK9" s="14">
        <v>60199.968308476164</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110.43611217223697</v>
      </c>
      <c r="CK10" s="14">
        <v>110.43611217223697</v>
      </c>
      <c r="CL10" s="8" t="str">
        <f>IF(ROUND(SUM(CK10),1)&gt;ROUND(SUM(Tableau_B!CK10),1),"Supply &gt; Use",IF(ROUND(SUM(CK10),1)&lt;ROUND(SUM(Tableau_B!CK10),1),"Supply &lt; Use",""))</f>
        <v/>
      </c>
    </row>
    <row r="11" spans="1:90" s="22" customFormat="1" ht="26.25" customHeight="1" x14ac:dyDescent="0.25">
      <c r="A11" s="291" t="s">
        <v>130</v>
      </c>
      <c r="B11" s="212" t="s">
        <v>95</v>
      </c>
      <c r="C11" s="18">
        <v>1885808.7742725397</v>
      </c>
      <c r="D11" s="18">
        <v>56316.286906194517</v>
      </c>
      <c r="E11" s="18">
        <v>7643.8577863043565</v>
      </c>
      <c r="F11" s="18">
        <v>48672.429119890163</v>
      </c>
      <c r="G11" s="18">
        <v>0</v>
      </c>
      <c r="H11" s="18">
        <v>0</v>
      </c>
      <c r="I11" s="18">
        <v>1511353.6913712895</v>
      </c>
      <c r="J11" s="18">
        <v>2480.1520652031068</v>
      </c>
      <c r="K11" s="18">
        <v>23.950648980140866</v>
      </c>
      <c r="L11" s="18">
        <v>734.35599236279938</v>
      </c>
      <c r="M11" s="18">
        <v>3560.4686667811034</v>
      </c>
      <c r="N11" s="18">
        <v>1483.5809074576832</v>
      </c>
      <c r="O11" s="18">
        <v>1420553.7965863794</v>
      </c>
      <c r="P11" s="18">
        <v>14861.211107485275</v>
      </c>
      <c r="Q11" s="18">
        <v>1174.9544522489659</v>
      </c>
      <c r="R11" s="18">
        <v>776.93299895695679</v>
      </c>
      <c r="S11" s="18">
        <v>76.016569715599218</v>
      </c>
      <c r="T11" s="18">
        <v>64993.637848593688</v>
      </c>
      <c r="U11" s="18">
        <v>5.6881625148453647</v>
      </c>
      <c r="V11" s="18">
        <v>2.3389061350142457</v>
      </c>
      <c r="W11" s="18">
        <v>1.5540128973671667</v>
      </c>
      <c r="X11" s="18">
        <v>6.0892320229356596</v>
      </c>
      <c r="Y11" s="18">
        <v>3.6428552436455135</v>
      </c>
      <c r="Z11" s="18">
        <v>0.45238621494610587</v>
      </c>
      <c r="AA11" s="18">
        <v>612.62581057220655</v>
      </c>
      <c r="AB11" s="18">
        <v>2.2421615237287003</v>
      </c>
      <c r="AC11" s="18">
        <v>304574.37514383649</v>
      </c>
      <c r="AD11" s="18">
        <v>13297.628350404297</v>
      </c>
      <c r="AE11" s="18">
        <v>0.27437078350771749</v>
      </c>
      <c r="AF11" s="18">
        <v>13297.353979620788</v>
      </c>
      <c r="AG11" s="18">
        <v>33.196258490171004</v>
      </c>
      <c r="AH11" s="18">
        <v>30.641725038785921</v>
      </c>
      <c r="AI11" s="18">
        <v>0</v>
      </c>
      <c r="AJ11" s="18">
        <v>30.641725038785921</v>
      </c>
      <c r="AK11" s="18">
        <v>0</v>
      </c>
      <c r="AL11" s="18">
        <v>0</v>
      </c>
      <c r="AM11" s="18">
        <v>0</v>
      </c>
      <c r="AN11" s="18">
        <v>0</v>
      </c>
      <c r="AO11" s="18">
        <v>0</v>
      </c>
      <c r="AP11" s="18">
        <v>0</v>
      </c>
      <c r="AQ11" s="18">
        <v>0</v>
      </c>
      <c r="AR11" s="18">
        <v>4.3496960972959329</v>
      </c>
      <c r="AS11" s="18">
        <v>0.21620048709638318</v>
      </c>
      <c r="AT11" s="18">
        <v>0</v>
      </c>
      <c r="AU11" s="18">
        <v>0.21620048709638318</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31.868894556901971</v>
      </c>
      <c r="BP11" s="18">
        <v>7.5204321835036847</v>
      </c>
      <c r="BQ11" s="18">
        <v>156.08649107959332</v>
      </c>
      <c r="BR11" s="18">
        <v>156.08649107959332</v>
      </c>
      <c r="BS11" s="18">
        <v>0</v>
      </c>
      <c r="BT11" s="18">
        <v>0.95548067946903803</v>
      </c>
      <c r="BU11" s="18">
        <v>0.45657875187921454</v>
      </c>
      <c r="BV11" s="18">
        <v>0.49890192758982349</v>
      </c>
      <c r="BW11" s="18">
        <v>1.5141703842817662</v>
      </c>
      <c r="BX11" s="18">
        <v>0.23999439589044652</v>
      </c>
      <c r="BY11" s="18">
        <v>0</v>
      </c>
      <c r="BZ11" s="18">
        <v>1.2741759883913197</v>
      </c>
      <c r="CA11" s="18">
        <v>0.44315181790488634</v>
      </c>
      <c r="CB11" s="18">
        <v>0</v>
      </c>
      <c r="CC11" s="19"/>
      <c r="CD11" s="20"/>
      <c r="CE11" s="20"/>
      <c r="CF11" s="20"/>
      <c r="CG11" s="19"/>
      <c r="CH11" s="20"/>
      <c r="CI11" s="18">
        <v>3799292.1947192894</v>
      </c>
      <c r="CJ11" s="21"/>
      <c r="CK11" s="18">
        <v>5685100.9689918291</v>
      </c>
      <c r="CL11" s="8" t="str">
        <f>IF(ROUND(SUM(CK11),1)&gt;ROUND(SUM(Tableau_B!CK11),1),"Supply &gt; Use",IF(ROUND(SUM(CK11),1)&lt;ROUND(SUM(Tableau_B!CK11),1),"Supply &lt; Use",""))</f>
        <v/>
      </c>
    </row>
    <row r="12" spans="1:90" s="22" customFormat="1" ht="26.25" customHeight="1" x14ac:dyDescent="0.25">
      <c r="A12" s="292" t="s">
        <v>131</v>
      </c>
      <c r="B12" s="215" t="s">
        <v>96</v>
      </c>
      <c r="C12" s="23">
        <v>0</v>
      </c>
      <c r="D12" s="24">
        <v>0</v>
      </c>
      <c r="E12" s="25">
        <v>0</v>
      </c>
      <c r="F12" s="25">
        <v>0</v>
      </c>
      <c r="G12" s="25">
        <v>0</v>
      </c>
      <c r="H12" s="24">
        <v>0</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102998.512</v>
      </c>
      <c r="CJ12" s="11"/>
      <c r="CK12" s="14">
        <v>102998.512</v>
      </c>
      <c r="CL12" s="8" t="str">
        <f>IF(ROUND(SUM(CK12),1)&gt;ROUND(SUM(Tableau_B!CK12),1),"Supply &gt; Use",IF(ROUND(SUM(CK12),1)&lt;ROUND(SUM(Tableau_B!CK12),1),"Supply &lt; Use",""))</f>
        <v/>
      </c>
    </row>
    <row r="13" spans="1:90" s="22" customFormat="1" ht="26.25" customHeight="1" x14ac:dyDescent="0.25">
      <c r="A13" s="293" t="s">
        <v>132</v>
      </c>
      <c r="B13" s="216" t="s">
        <v>97</v>
      </c>
      <c r="C13" s="23">
        <v>0</v>
      </c>
      <c r="D13" s="24">
        <v>0</v>
      </c>
      <c r="E13" s="25">
        <v>0</v>
      </c>
      <c r="F13" s="25">
        <v>0</v>
      </c>
      <c r="G13" s="25">
        <v>0</v>
      </c>
      <c r="H13" s="24">
        <v>0</v>
      </c>
      <c r="I13" s="24">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41.726599999999998</v>
      </c>
      <c r="CJ13" s="11"/>
      <c r="CK13" s="14">
        <v>41.726599999999998</v>
      </c>
      <c r="CL13" s="8" t="str">
        <f>IF(ROUND(SUM(CK13),1)&gt;ROUND(SUM(Tableau_B!CK13),1),"Supply &gt; Use",IF(ROUND(SUM(CK13),1)&lt;ROUND(SUM(Tableau_B!CK13),1),"Supply &lt; Use",""))</f>
        <v/>
      </c>
    </row>
    <row r="14" spans="1:90" s="22" customFormat="1" ht="26.25" customHeight="1" x14ac:dyDescent="0.25">
      <c r="A14" s="293" t="s">
        <v>133</v>
      </c>
      <c r="B14" s="216" t="s">
        <v>98</v>
      </c>
      <c r="C14" s="23">
        <v>28470.908794000003</v>
      </c>
      <c r="D14" s="24">
        <v>0</v>
      </c>
      <c r="E14" s="25">
        <v>0</v>
      </c>
      <c r="F14" s="25">
        <v>0</v>
      </c>
      <c r="G14" s="25">
        <v>0</v>
      </c>
      <c r="H14" s="24">
        <v>0</v>
      </c>
      <c r="I14" s="24">
        <v>28470.908794000003</v>
      </c>
      <c r="J14" s="25">
        <v>0</v>
      </c>
      <c r="K14" s="25">
        <v>0</v>
      </c>
      <c r="L14" s="25">
        <v>0</v>
      </c>
      <c r="M14" s="25">
        <v>0</v>
      </c>
      <c r="N14" s="25">
        <v>0</v>
      </c>
      <c r="O14" s="25">
        <v>0</v>
      </c>
      <c r="P14" s="25">
        <v>0</v>
      </c>
      <c r="Q14" s="25">
        <v>0</v>
      </c>
      <c r="R14" s="25">
        <v>0</v>
      </c>
      <c r="S14" s="25">
        <v>0</v>
      </c>
      <c r="T14" s="25">
        <v>28470.908794000003</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28470.908794000003</v>
      </c>
      <c r="CL14" s="8" t="str">
        <f>IF(ROUND(SUM(CK14),1)&gt;ROUND(SUM(Tableau_B!CK14),1),"Supply &gt; Use",IF(ROUND(SUM(CK14),1)&lt;ROUND(SUM(Tableau_B!CK14),1),"Supply &lt; Use",""))</f>
        <v/>
      </c>
    </row>
    <row r="15" spans="1:90" s="22" customFormat="1" ht="26.25" customHeight="1" x14ac:dyDescent="0.25">
      <c r="A15" s="293" t="s">
        <v>134</v>
      </c>
      <c r="B15" s="216" t="s">
        <v>99</v>
      </c>
      <c r="C15" s="23">
        <v>36264.956574000003</v>
      </c>
      <c r="D15" s="24">
        <v>0</v>
      </c>
      <c r="E15" s="25">
        <v>0</v>
      </c>
      <c r="F15" s="25">
        <v>0</v>
      </c>
      <c r="G15" s="25">
        <v>0</v>
      </c>
      <c r="H15" s="24">
        <v>0</v>
      </c>
      <c r="I15" s="24">
        <v>36264.956574000003</v>
      </c>
      <c r="J15" s="25">
        <v>0</v>
      </c>
      <c r="K15" s="25">
        <v>0</v>
      </c>
      <c r="L15" s="25">
        <v>0</v>
      </c>
      <c r="M15" s="25">
        <v>0</v>
      </c>
      <c r="N15" s="25">
        <v>0</v>
      </c>
      <c r="O15" s="25">
        <v>0</v>
      </c>
      <c r="P15" s="25">
        <v>0</v>
      </c>
      <c r="Q15" s="25">
        <v>0</v>
      </c>
      <c r="R15" s="25">
        <v>0</v>
      </c>
      <c r="S15" s="25">
        <v>0</v>
      </c>
      <c r="T15" s="25">
        <v>36264.956574000003</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24484.432400000002</v>
      </c>
      <c r="CJ15" s="11"/>
      <c r="CK15" s="14">
        <v>60749.388974000001</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1349284.24751429</v>
      </c>
      <c r="CJ16" s="11"/>
      <c r="CK16" s="14">
        <v>1349284.24751429</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623298.46</v>
      </c>
      <c r="CJ17" s="11"/>
      <c r="CK17" s="14">
        <v>623298.46</v>
      </c>
      <c r="CL17" s="8" t="str">
        <f>IF(ROUND(SUM(CK17),1)&gt;ROUND(SUM(Tableau_B!CK17),1),"Supply &gt; Use",IF(ROUND(SUM(CK17),1)&lt;ROUND(SUM(Tableau_B!CK17),1),"Supply &lt; Use",""))</f>
        <v/>
      </c>
    </row>
    <row r="18" spans="1:90" s="22" customFormat="1" ht="26.25" customHeight="1" x14ac:dyDescent="0.25">
      <c r="A18" s="293" t="s">
        <v>137</v>
      </c>
      <c r="B18" s="216" t="s">
        <v>102</v>
      </c>
      <c r="C18" s="23">
        <v>210842.541</v>
      </c>
      <c r="D18" s="24">
        <v>0</v>
      </c>
      <c r="E18" s="25">
        <v>0</v>
      </c>
      <c r="F18" s="25">
        <v>0</v>
      </c>
      <c r="G18" s="25">
        <v>0</v>
      </c>
      <c r="H18" s="24">
        <v>0</v>
      </c>
      <c r="I18" s="24">
        <v>210842.541</v>
      </c>
      <c r="J18" s="25">
        <v>0</v>
      </c>
      <c r="K18" s="25">
        <v>0</v>
      </c>
      <c r="L18" s="25">
        <v>0</v>
      </c>
      <c r="M18" s="25">
        <v>0</v>
      </c>
      <c r="N18" s="25">
        <v>0</v>
      </c>
      <c r="O18" s="25">
        <v>210842.541</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68723</v>
      </c>
      <c r="CJ18" s="11"/>
      <c r="CK18" s="14">
        <v>279565.54099999997</v>
      </c>
      <c r="CL18" s="8" t="str">
        <f>IF(ROUND(SUM(CK18),1)&gt;ROUND(SUM(Tableau_B!CK18),1),"Supply &gt; Use",IF(ROUND(SUM(CK18),1)&lt;ROUND(SUM(Tableau_B!CK18),1),"Supply &lt; Use",""))</f>
        <v/>
      </c>
    </row>
    <row r="19" spans="1:90" s="22" customFormat="1" ht="26.25" customHeight="1" x14ac:dyDescent="0.25">
      <c r="A19" s="293" t="s">
        <v>138</v>
      </c>
      <c r="B19" s="216" t="s">
        <v>103</v>
      </c>
      <c r="C19" s="23">
        <v>72736.691999999995</v>
      </c>
      <c r="D19" s="24">
        <v>0</v>
      </c>
      <c r="E19" s="25">
        <v>0</v>
      </c>
      <c r="F19" s="25">
        <v>0</v>
      </c>
      <c r="G19" s="25">
        <v>0</v>
      </c>
      <c r="H19" s="24">
        <v>0</v>
      </c>
      <c r="I19" s="24">
        <v>72736.691999999995</v>
      </c>
      <c r="J19" s="25">
        <v>0</v>
      </c>
      <c r="K19" s="25">
        <v>0</v>
      </c>
      <c r="L19" s="25">
        <v>0</v>
      </c>
      <c r="M19" s="25">
        <v>0</v>
      </c>
      <c r="N19" s="25">
        <v>0</v>
      </c>
      <c r="O19" s="25">
        <v>72736.691999999995</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32413</v>
      </c>
      <c r="CJ19" s="11"/>
      <c r="CK19" s="14">
        <v>105149.692</v>
      </c>
      <c r="CL19" s="8" t="str">
        <f>IF(ROUND(SUM(CK19),1)&gt;ROUND(SUM(Tableau_B!CK19),1),"Supply &gt; Use",IF(ROUND(SUM(CK19),1)&lt;ROUND(SUM(Tableau_B!CK19),1),"Supply &lt; Use",""))</f>
        <v/>
      </c>
    </row>
    <row r="20" spans="1:90" s="22" customFormat="1" ht="26.25" customHeight="1" x14ac:dyDescent="0.25">
      <c r="A20" s="293" t="s">
        <v>139</v>
      </c>
      <c r="B20" s="216" t="s">
        <v>104</v>
      </c>
      <c r="C20" s="23">
        <v>107492</v>
      </c>
      <c r="D20" s="24">
        <v>0</v>
      </c>
      <c r="E20" s="25">
        <v>0</v>
      </c>
      <c r="F20" s="25">
        <v>0</v>
      </c>
      <c r="G20" s="25">
        <v>0</v>
      </c>
      <c r="H20" s="24">
        <v>0</v>
      </c>
      <c r="I20" s="24">
        <v>107492</v>
      </c>
      <c r="J20" s="25">
        <v>0</v>
      </c>
      <c r="K20" s="25">
        <v>0</v>
      </c>
      <c r="L20" s="25">
        <v>0</v>
      </c>
      <c r="M20" s="25">
        <v>0</v>
      </c>
      <c r="N20" s="25">
        <v>0</v>
      </c>
      <c r="O20" s="25">
        <v>107492</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185724</v>
      </c>
      <c r="CJ20" s="11"/>
      <c r="CK20" s="14">
        <v>293216</v>
      </c>
      <c r="CL20" s="8" t="str">
        <f>IF(ROUND(SUM(CK20),1)&gt;ROUND(SUM(Tableau_B!CK20),1),"Supply &gt; Use",IF(ROUND(SUM(CK20),1)&lt;ROUND(SUM(Tableau_B!CK20),1),"Supply &lt; Use",""))</f>
        <v/>
      </c>
    </row>
    <row r="21" spans="1:90" s="22" customFormat="1" ht="26.25" customHeight="1" x14ac:dyDescent="0.25">
      <c r="A21" s="293" t="s">
        <v>140</v>
      </c>
      <c r="B21" s="216" t="s">
        <v>105</v>
      </c>
      <c r="C21" s="23">
        <v>241346.43018702313</v>
      </c>
      <c r="D21" s="24">
        <v>0</v>
      </c>
      <c r="E21" s="25">
        <v>0</v>
      </c>
      <c r="F21" s="25">
        <v>0</v>
      </c>
      <c r="G21" s="25">
        <v>0</v>
      </c>
      <c r="H21" s="24">
        <v>0</v>
      </c>
      <c r="I21" s="24">
        <v>241346.43018702313</v>
      </c>
      <c r="J21" s="25">
        <v>0</v>
      </c>
      <c r="K21" s="25">
        <v>0</v>
      </c>
      <c r="L21" s="25">
        <v>0</v>
      </c>
      <c r="M21" s="25">
        <v>0</v>
      </c>
      <c r="N21" s="25">
        <v>0</v>
      </c>
      <c r="O21" s="25">
        <v>241346.43018702313</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372377.98598499998</v>
      </c>
      <c r="CJ21" s="11"/>
      <c r="CK21" s="14">
        <v>613724.41617202316</v>
      </c>
      <c r="CL21" s="8" t="str">
        <f>IF(ROUND(SUM(CK21),1)&gt;ROUND(SUM(Tableau_B!CK21),1),"Supply &gt; Use",IF(ROUND(SUM(CK21),1)&lt;ROUND(SUM(Tableau_B!CK21),1),"Supply &lt; Use",""))</f>
        <v/>
      </c>
    </row>
    <row r="22" spans="1:90" s="22" customFormat="1" ht="26.25" customHeight="1" x14ac:dyDescent="0.25">
      <c r="A22" s="293" t="s">
        <v>141</v>
      </c>
      <c r="B22" s="216" t="s">
        <v>106</v>
      </c>
      <c r="C22" s="23">
        <v>284230.10065297689</v>
      </c>
      <c r="D22" s="24">
        <v>0</v>
      </c>
      <c r="E22" s="25">
        <v>0</v>
      </c>
      <c r="F22" s="25">
        <v>0</v>
      </c>
      <c r="G22" s="25">
        <v>0</v>
      </c>
      <c r="H22" s="24">
        <v>0</v>
      </c>
      <c r="I22" s="24">
        <v>284210.94281297689</v>
      </c>
      <c r="J22" s="25">
        <v>0</v>
      </c>
      <c r="K22" s="25">
        <v>0</v>
      </c>
      <c r="L22" s="25">
        <v>0</v>
      </c>
      <c r="M22" s="25">
        <v>0</v>
      </c>
      <c r="N22" s="25">
        <v>0</v>
      </c>
      <c r="O22" s="25">
        <v>284210.94281297689</v>
      </c>
      <c r="P22" s="25">
        <v>0</v>
      </c>
      <c r="Q22" s="25">
        <v>0</v>
      </c>
      <c r="R22" s="25">
        <v>0</v>
      </c>
      <c r="S22" s="25">
        <v>0</v>
      </c>
      <c r="T22" s="25">
        <v>0</v>
      </c>
      <c r="U22" s="25">
        <v>0</v>
      </c>
      <c r="V22" s="25">
        <v>0</v>
      </c>
      <c r="W22" s="25">
        <v>0</v>
      </c>
      <c r="X22" s="25">
        <v>0</v>
      </c>
      <c r="Y22" s="25">
        <v>0</v>
      </c>
      <c r="Z22" s="25">
        <v>0</v>
      </c>
      <c r="AA22" s="25">
        <v>0</v>
      </c>
      <c r="AB22" s="25">
        <v>0</v>
      </c>
      <c r="AC22" s="24">
        <v>19.15784</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133351.20000000001</v>
      </c>
      <c r="CJ22" s="11"/>
      <c r="CK22" s="14">
        <v>417581.3006529769</v>
      </c>
      <c r="CL22" s="8" t="str">
        <f>IF(ROUND(SUM(CK22),1)&gt;ROUND(SUM(Tableau_B!CK22),1),"Supply &gt; Use",IF(ROUND(SUM(CK22),1)&lt;ROUND(SUM(Tableau_B!CK22),1),"Supply &lt; Use",""))</f>
        <v/>
      </c>
    </row>
    <row r="23" spans="1:90" s="22" customFormat="1" ht="26.25" customHeight="1" x14ac:dyDescent="0.25">
      <c r="A23" s="293" t="s">
        <v>142</v>
      </c>
      <c r="B23" s="216" t="s">
        <v>107</v>
      </c>
      <c r="C23" s="23">
        <v>217190.796</v>
      </c>
      <c r="D23" s="24">
        <v>0</v>
      </c>
      <c r="E23" s="25">
        <v>0</v>
      </c>
      <c r="F23" s="25">
        <v>0</v>
      </c>
      <c r="G23" s="25">
        <v>0</v>
      </c>
      <c r="H23" s="24">
        <v>0</v>
      </c>
      <c r="I23" s="24">
        <v>217190.796</v>
      </c>
      <c r="J23" s="25">
        <v>0</v>
      </c>
      <c r="K23" s="25">
        <v>0</v>
      </c>
      <c r="L23" s="25">
        <v>0</v>
      </c>
      <c r="M23" s="25">
        <v>0</v>
      </c>
      <c r="N23" s="25">
        <v>0</v>
      </c>
      <c r="O23" s="25">
        <v>217190.796</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163160</v>
      </c>
      <c r="CJ23" s="11"/>
      <c r="CK23" s="14">
        <v>380350.79599999997</v>
      </c>
      <c r="CL23" s="8" t="str">
        <f>IF(ROUND(SUM(CK23),1)&gt;ROUND(SUM(Tableau_B!CK23),1),"Supply &gt; Use",IF(ROUND(SUM(CK23),1)&lt;ROUND(SUM(Tableau_B!CK23),1),"Supply &lt; Use",""))</f>
        <v/>
      </c>
    </row>
    <row r="24" spans="1:90" s="22" customFormat="1" ht="26.25" customHeight="1" x14ac:dyDescent="0.25">
      <c r="A24" s="293" t="s">
        <v>143</v>
      </c>
      <c r="B24" s="216" t="s">
        <v>108</v>
      </c>
      <c r="C24" s="23">
        <v>72791.799733000444</v>
      </c>
      <c r="D24" s="24">
        <v>0</v>
      </c>
      <c r="E24" s="25">
        <v>0</v>
      </c>
      <c r="F24" s="25">
        <v>0</v>
      </c>
      <c r="G24" s="25">
        <v>0</v>
      </c>
      <c r="H24" s="24">
        <v>0</v>
      </c>
      <c r="I24" s="24">
        <v>72791.799733000444</v>
      </c>
      <c r="J24" s="25">
        <v>0</v>
      </c>
      <c r="K24" s="25">
        <v>0</v>
      </c>
      <c r="L24" s="25">
        <v>0</v>
      </c>
      <c r="M24" s="25">
        <v>0</v>
      </c>
      <c r="N24" s="25">
        <v>0</v>
      </c>
      <c r="O24" s="25">
        <v>72791.799733000444</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77387</v>
      </c>
      <c r="CJ24" s="11"/>
      <c r="CK24" s="14">
        <v>150178.79973300046</v>
      </c>
      <c r="CL24" s="8" t="str">
        <f>IF(ROUND(SUM(CK24),1)&gt;ROUND(SUM(Tableau_B!CK24),1),"Supply &gt; Use",IF(ROUND(SUM(CK24),1)&lt;ROUND(SUM(Tableau_B!CK24),1),"Supply &lt; Use",""))</f>
        <v/>
      </c>
    </row>
    <row r="25" spans="1:90" s="22" customFormat="1" ht="26.25" customHeight="1" x14ac:dyDescent="0.25">
      <c r="A25" s="293" t="s">
        <v>144</v>
      </c>
      <c r="B25" s="216" t="s">
        <v>109</v>
      </c>
      <c r="C25" s="23">
        <v>213927.69999999998</v>
      </c>
      <c r="D25" s="24">
        <v>0</v>
      </c>
      <c r="E25" s="25">
        <v>0</v>
      </c>
      <c r="F25" s="25">
        <v>0</v>
      </c>
      <c r="G25" s="25">
        <v>0</v>
      </c>
      <c r="H25" s="24">
        <v>0</v>
      </c>
      <c r="I25" s="24">
        <v>213927.69999999998</v>
      </c>
      <c r="J25" s="25">
        <v>0</v>
      </c>
      <c r="K25" s="25">
        <v>0</v>
      </c>
      <c r="L25" s="25">
        <v>0</v>
      </c>
      <c r="M25" s="25">
        <v>0</v>
      </c>
      <c r="N25" s="25">
        <v>0</v>
      </c>
      <c r="O25" s="25">
        <v>213927.69999999998</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122524.8</v>
      </c>
      <c r="CJ25" s="11"/>
      <c r="CK25" s="14">
        <v>336452.5</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443338.86311999999</v>
      </c>
      <c r="CJ26" s="11"/>
      <c r="CK26" s="14">
        <v>443338.86311999999</v>
      </c>
      <c r="CL26" s="8" t="str">
        <f>IF(ROUND(SUM(CK26),1)&gt;ROUND(SUM(Tableau_B!CK26),1),"Supply &gt; Use",IF(ROUND(SUM(CK26),1)&lt;ROUND(SUM(Tableau_B!CK26),1),"Supply &lt; Use",""))</f>
        <v/>
      </c>
    </row>
    <row r="27" spans="1:90" s="22" customFormat="1" ht="26.25" customHeight="1" x14ac:dyDescent="0.25">
      <c r="A27" s="293" t="s">
        <v>146</v>
      </c>
      <c r="B27" s="216" t="s">
        <v>111</v>
      </c>
      <c r="C27" s="23">
        <v>51383.708789715449</v>
      </c>
      <c r="D27" s="24">
        <v>49621.656641915448</v>
      </c>
      <c r="E27" s="25">
        <v>949.22752202528648</v>
      </c>
      <c r="F27" s="25">
        <v>48672.429119890163</v>
      </c>
      <c r="G27" s="25">
        <v>0</v>
      </c>
      <c r="H27" s="24">
        <v>0</v>
      </c>
      <c r="I27" s="24">
        <v>1762.0521477999991</v>
      </c>
      <c r="J27" s="25">
        <v>0</v>
      </c>
      <c r="K27" s="25">
        <v>0</v>
      </c>
      <c r="L27" s="25">
        <v>0</v>
      </c>
      <c r="M27" s="25">
        <v>1762.0521477999991</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32285.4</v>
      </c>
      <c r="CJ27" s="11"/>
      <c r="CK27" s="14">
        <v>83669.10878971545</v>
      </c>
      <c r="CL27" s="8" t="str">
        <f>IF(ROUND(SUM(CK27),1)&gt;ROUND(SUM(Tableau_B!CK27),1),"Supply &gt; Use",IF(ROUND(SUM(CK27),1)&lt;ROUND(SUM(Tableau_B!CK27),1),"Supply &lt; Use",""))</f>
        <v/>
      </c>
    </row>
    <row r="28" spans="1:90" s="22" customFormat="1" ht="26.25" customHeight="1" x14ac:dyDescent="0.25">
      <c r="A28" s="293" t="s">
        <v>147</v>
      </c>
      <c r="B28" s="216" t="s">
        <v>112</v>
      </c>
      <c r="C28" s="23">
        <v>10662.755339173347</v>
      </c>
      <c r="D28" s="24">
        <v>0</v>
      </c>
      <c r="E28" s="25">
        <v>0</v>
      </c>
      <c r="F28" s="25">
        <v>0</v>
      </c>
      <c r="G28" s="25">
        <v>0</v>
      </c>
      <c r="H28" s="24">
        <v>0</v>
      </c>
      <c r="I28" s="24">
        <v>10662.755339173347</v>
      </c>
      <c r="J28" s="25">
        <v>0</v>
      </c>
      <c r="K28" s="25">
        <v>0</v>
      </c>
      <c r="L28" s="25">
        <v>0</v>
      </c>
      <c r="M28" s="25">
        <v>0</v>
      </c>
      <c r="N28" s="25">
        <v>0</v>
      </c>
      <c r="O28" s="25">
        <v>0</v>
      </c>
      <c r="P28" s="25">
        <v>10662.755339173347</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15166.767099999999</v>
      </c>
      <c r="CJ28" s="11"/>
      <c r="CK28" s="14">
        <v>25829.522439173346</v>
      </c>
      <c r="CL28" s="8" t="str">
        <f>IF(ROUND(SUM(CK28),1)&gt;ROUND(SUM(Tableau_B!CK28),1),"Supply &gt; Use",IF(ROUND(SUM(CK28),1)&lt;ROUND(SUM(Tableau_B!CK28),1),"Supply &lt; Use",""))</f>
        <v/>
      </c>
    </row>
    <row r="29" spans="1:90" s="22" customFormat="1" ht="26.25" customHeight="1" x14ac:dyDescent="0.25">
      <c r="A29" s="293" t="s">
        <v>148</v>
      </c>
      <c r="B29" s="216" t="s">
        <v>113</v>
      </c>
      <c r="C29" s="23">
        <v>5445.4152970158993</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5445.4152970158993</v>
      </c>
      <c r="AE29" s="25">
        <v>0</v>
      </c>
      <c r="AF29" s="25">
        <v>5445.4152970158993</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0</v>
      </c>
      <c r="CJ29" s="11"/>
      <c r="CK29" s="14">
        <v>5445.4152970158993</v>
      </c>
      <c r="CL29" s="8" t="str">
        <f>IF(ROUND(SUM(CK29),1)&gt;ROUND(SUM(Tableau_B!CK29),1),"Supply &gt; Use",IF(ROUND(SUM(CK29),1)&lt;ROUND(SUM(Tableau_B!CK29),1),"Supply &lt; Use",""))</f>
        <v/>
      </c>
    </row>
    <row r="30" spans="1:90" s="22" customFormat="1" ht="26.25" customHeight="1" x14ac:dyDescent="0.25">
      <c r="A30" s="293" t="s">
        <v>149</v>
      </c>
      <c r="B30" s="216" t="s">
        <v>114</v>
      </c>
      <c r="C30" s="23">
        <v>288188.99016539403</v>
      </c>
      <c r="D30" s="24">
        <v>6694.6302642790697</v>
      </c>
      <c r="E30" s="25">
        <v>6694.6302642790697</v>
      </c>
      <c r="F30" s="25">
        <v>0</v>
      </c>
      <c r="G30" s="25">
        <v>0</v>
      </c>
      <c r="H30" s="24">
        <v>0</v>
      </c>
      <c r="I30" s="24">
        <v>13293.383505832469</v>
      </c>
      <c r="J30" s="25">
        <v>2480.1520652031068</v>
      </c>
      <c r="K30" s="25">
        <v>23.950648980140866</v>
      </c>
      <c r="L30" s="25">
        <v>610.31345359665761</v>
      </c>
      <c r="M30" s="25">
        <v>1798.413406626049</v>
      </c>
      <c r="N30" s="25">
        <v>1483.5787215831128</v>
      </c>
      <c r="O30" s="25">
        <v>12.372125318050211</v>
      </c>
      <c r="P30" s="25">
        <v>4198.4526948141702</v>
      </c>
      <c r="Q30" s="25">
        <v>1174.9544522489659</v>
      </c>
      <c r="R30" s="25">
        <v>645.97818530329766</v>
      </c>
      <c r="S30" s="25">
        <v>76.016549421688282</v>
      </c>
      <c r="T30" s="25">
        <v>257.77248059368407</v>
      </c>
      <c r="U30" s="25">
        <v>5.6881625148453647</v>
      </c>
      <c r="V30" s="25">
        <v>2.3389061350142457</v>
      </c>
      <c r="W30" s="25">
        <v>1.5540128973671667</v>
      </c>
      <c r="X30" s="25">
        <v>6.0892320229356596</v>
      </c>
      <c r="Y30" s="25">
        <v>3.6428552436455135</v>
      </c>
      <c r="Z30" s="25">
        <v>0.45238621494610587</v>
      </c>
      <c r="AA30" s="25">
        <v>509.4210055910624</v>
      </c>
      <c r="AB30" s="25">
        <v>2.2421615237287003</v>
      </c>
      <c r="AC30" s="24">
        <v>264568.57288667915</v>
      </c>
      <c r="AD30" s="24">
        <v>3365.6110077883964</v>
      </c>
      <c r="AE30" s="25">
        <v>0.27437078350771749</v>
      </c>
      <c r="AF30" s="25">
        <v>3365.3366370048889</v>
      </c>
      <c r="AG30" s="24">
        <v>33.196258490171004</v>
      </c>
      <c r="AH30" s="24">
        <v>30.641725038785921</v>
      </c>
      <c r="AI30" s="25">
        <v>0</v>
      </c>
      <c r="AJ30" s="25">
        <v>30.641725038785921</v>
      </c>
      <c r="AK30" s="25">
        <v>0</v>
      </c>
      <c r="AL30" s="24">
        <v>0</v>
      </c>
      <c r="AM30" s="25">
        <v>0</v>
      </c>
      <c r="AN30" s="25">
        <v>0</v>
      </c>
      <c r="AO30" s="25">
        <v>0</v>
      </c>
      <c r="AP30" s="25">
        <v>0</v>
      </c>
      <c r="AQ30" s="25">
        <v>0</v>
      </c>
      <c r="AR30" s="24">
        <v>4.3496960972959329</v>
      </c>
      <c r="AS30" s="24">
        <v>0.21620048709638318</v>
      </c>
      <c r="AT30" s="25">
        <v>0</v>
      </c>
      <c r="AU30" s="25">
        <v>0.21620048709638318</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31.868894556901971</v>
      </c>
      <c r="BP30" s="24">
        <v>7.5204321835036847</v>
      </c>
      <c r="BQ30" s="24">
        <v>156.08649107959332</v>
      </c>
      <c r="BR30" s="25">
        <v>156.08649107959332</v>
      </c>
      <c r="BS30" s="25">
        <v>0</v>
      </c>
      <c r="BT30" s="24">
        <v>0.95548067946903803</v>
      </c>
      <c r="BU30" s="25">
        <v>0.45657875187921454</v>
      </c>
      <c r="BV30" s="25">
        <v>0.49890192758982349</v>
      </c>
      <c r="BW30" s="24">
        <v>1.5141703842817662</v>
      </c>
      <c r="BX30" s="25">
        <v>0.23999439589044652</v>
      </c>
      <c r="BY30" s="25">
        <v>0</v>
      </c>
      <c r="BZ30" s="25">
        <v>1.2741759883913197</v>
      </c>
      <c r="CA30" s="24">
        <v>0.44315181790488634</v>
      </c>
      <c r="CB30" s="24">
        <v>0</v>
      </c>
      <c r="CC30" s="10"/>
      <c r="CD30" s="12"/>
      <c r="CE30" s="12"/>
      <c r="CF30" s="12"/>
      <c r="CG30" s="11"/>
      <c r="CH30" s="11"/>
      <c r="CI30" s="16">
        <v>52732.800000000003</v>
      </c>
      <c r="CJ30" s="11"/>
      <c r="CK30" s="14">
        <v>340921.79016539402</v>
      </c>
      <c r="CL30" s="8" t="str">
        <f>IF(ROUND(SUM(CK30),1)&gt;ROUND(SUM(Tableau_B!CK30),1),"Supply &gt; Use",IF(ROUND(SUM(CK30),1)&lt;ROUND(SUM(Tableau_B!CK30),1),"Supply &lt; Use",""))</f>
        <v/>
      </c>
    </row>
    <row r="31" spans="1:90" s="22" customFormat="1" ht="26.25" customHeight="1" x14ac:dyDescent="0.25">
      <c r="A31" s="293" t="s">
        <v>150</v>
      </c>
      <c r="B31" s="216" t="s">
        <v>115</v>
      </c>
      <c r="C31" s="23">
        <v>44833.979740240698</v>
      </c>
      <c r="D31" s="24">
        <v>0</v>
      </c>
      <c r="E31" s="25">
        <v>0</v>
      </c>
      <c r="F31" s="25">
        <v>0</v>
      </c>
      <c r="G31" s="25">
        <v>0</v>
      </c>
      <c r="H31" s="24">
        <v>0</v>
      </c>
      <c r="I31" s="24">
        <v>360.73327748337601</v>
      </c>
      <c r="J31" s="25">
        <v>0</v>
      </c>
      <c r="K31" s="25">
        <v>0</v>
      </c>
      <c r="L31" s="25">
        <v>124.04253876614173</v>
      </c>
      <c r="M31" s="25">
        <v>3.1123550553925753E-3</v>
      </c>
      <c r="N31" s="25">
        <v>2.1858745704125306E-3</v>
      </c>
      <c r="O31" s="25">
        <v>2.522728061137721</v>
      </c>
      <c r="P31" s="25">
        <v>3.0734977564861768E-3</v>
      </c>
      <c r="Q31" s="25">
        <v>0</v>
      </c>
      <c r="R31" s="25">
        <v>130.9548136536591</v>
      </c>
      <c r="S31" s="25">
        <v>2.029391094211519E-5</v>
      </c>
      <c r="T31" s="25">
        <v>0</v>
      </c>
      <c r="U31" s="25">
        <v>0</v>
      </c>
      <c r="V31" s="25">
        <v>0</v>
      </c>
      <c r="W31" s="25">
        <v>0</v>
      </c>
      <c r="X31" s="25">
        <v>0</v>
      </c>
      <c r="Y31" s="25">
        <v>0</v>
      </c>
      <c r="Z31" s="25">
        <v>0</v>
      </c>
      <c r="AA31" s="25">
        <v>103.20480498114418</v>
      </c>
      <c r="AB31" s="25">
        <v>0</v>
      </c>
      <c r="AC31" s="24">
        <v>39986.644417157317</v>
      </c>
      <c r="AD31" s="24">
        <v>4486.6020456000006</v>
      </c>
      <c r="AE31" s="25">
        <v>0</v>
      </c>
      <c r="AF31" s="25">
        <v>4486.6020456000006</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44833.979740240698</v>
      </c>
      <c r="CL31" s="8" t="str">
        <f>IF(ROUND(SUM(CK31),1)&gt;ROUND(SUM(Tableau_B!CK31),1),"Supply &gt; Use",IF(ROUND(SUM(CK31),1)&lt;ROUND(SUM(Tableau_B!CK31),1),"Supply &lt; Use",""))</f>
        <v/>
      </c>
    </row>
    <row r="32" spans="1:90" s="22" customFormat="1" ht="26.25" customHeight="1" x14ac:dyDescent="0.25">
      <c r="A32" s="291" t="s">
        <v>151</v>
      </c>
      <c r="B32" s="212" t="s">
        <v>116</v>
      </c>
      <c r="C32" s="18">
        <v>1847481.3062371309</v>
      </c>
      <c r="D32" s="18">
        <v>46791.837552631965</v>
      </c>
      <c r="E32" s="18">
        <v>35984.851635182102</v>
      </c>
      <c r="F32" s="18">
        <v>7294.7934309485645</v>
      </c>
      <c r="G32" s="18">
        <v>3512.1924865012975</v>
      </c>
      <c r="H32" s="18">
        <v>7209.9582846728636</v>
      </c>
      <c r="I32" s="18">
        <v>910515.21824689116</v>
      </c>
      <c r="J32" s="18">
        <v>66802.468143853417</v>
      </c>
      <c r="K32" s="18">
        <v>8052.5442984621241</v>
      </c>
      <c r="L32" s="18">
        <v>3061.6857783663645</v>
      </c>
      <c r="M32" s="18">
        <v>21931.57196289453</v>
      </c>
      <c r="N32" s="18">
        <v>11567.522929267483</v>
      </c>
      <c r="O32" s="18">
        <v>90650.373170503648</v>
      </c>
      <c r="P32" s="18">
        <v>476415.33132811665</v>
      </c>
      <c r="Q32" s="18">
        <v>7830.6813058413636</v>
      </c>
      <c r="R32" s="18">
        <v>3929.0054081129956</v>
      </c>
      <c r="S32" s="18">
        <v>70056.25181523076</v>
      </c>
      <c r="T32" s="18">
        <v>124772.70616289643</v>
      </c>
      <c r="U32" s="18">
        <v>5844.9665507164045</v>
      </c>
      <c r="V32" s="18">
        <v>2006.691634879943</v>
      </c>
      <c r="W32" s="18">
        <v>1477.7981708019267</v>
      </c>
      <c r="X32" s="18">
        <v>4589.9733500273478</v>
      </c>
      <c r="Y32" s="18">
        <v>3154.9909111019779</v>
      </c>
      <c r="Z32" s="18">
        <v>835.92927540099379</v>
      </c>
      <c r="AA32" s="18">
        <v>4490.1444139273144</v>
      </c>
      <c r="AB32" s="18">
        <v>3044.5816364896682</v>
      </c>
      <c r="AC32" s="18">
        <v>393106.60502254707</v>
      </c>
      <c r="AD32" s="18">
        <v>29158.677505471438</v>
      </c>
      <c r="AE32" s="18">
        <v>2905.2287172565666</v>
      </c>
      <c r="AF32" s="18">
        <v>26253.448788214871</v>
      </c>
      <c r="AG32" s="18">
        <v>54384.374129494485</v>
      </c>
      <c r="AH32" s="18">
        <v>62208.11859528855</v>
      </c>
      <c r="AI32" s="18">
        <v>11059.026553672044</v>
      </c>
      <c r="AJ32" s="18">
        <v>23288.455269506088</v>
      </c>
      <c r="AK32" s="18">
        <v>27860.636772110418</v>
      </c>
      <c r="AL32" s="18">
        <v>175112.5336704923</v>
      </c>
      <c r="AM32" s="18">
        <v>57981.449255800362</v>
      </c>
      <c r="AN32" s="18">
        <v>34862.631306352116</v>
      </c>
      <c r="AO32" s="18">
        <v>68227.655857260004</v>
      </c>
      <c r="AP32" s="18">
        <v>11030.128210488398</v>
      </c>
      <c r="AQ32" s="18">
        <v>3010.6690405914123</v>
      </c>
      <c r="AR32" s="18">
        <v>21153.272726061219</v>
      </c>
      <c r="AS32" s="18">
        <v>9782.5765972921272</v>
      </c>
      <c r="AT32" s="18">
        <v>1976.8660885306081</v>
      </c>
      <c r="AU32" s="18">
        <v>1799.9826876118057</v>
      </c>
      <c r="AV32" s="18">
        <v>1439.6197500786357</v>
      </c>
      <c r="AW32" s="18">
        <v>4566.1080710710785</v>
      </c>
      <c r="AX32" s="18">
        <v>3657.7305724304547</v>
      </c>
      <c r="AY32" s="18">
        <v>1791.8686294093886</v>
      </c>
      <c r="AZ32" s="18">
        <v>774.02493593280985</v>
      </c>
      <c r="BA32" s="18">
        <v>1091.8370070882561</v>
      </c>
      <c r="BB32" s="18">
        <v>4029.6384090045071</v>
      </c>
      <c r="BC32" s="18">
        <v>0</v>
      </c>
      <c r="BD32" s="18">
        <v>25693.725622533228</v>
      </c>
      <c r="BE32" s="18">
        <v>16586.035182116313</v>
      </c>
      <c r="BF32" s="18">
        <v>4589.6658501936017</v>
      </c>
      <c r="BG32" s="18">
        <v>2843.6773628165802</v>
      </c>
      <c r="BH32" s="18">
        <v>674.97563862119659</v>
      </c>
      <c r="BI32" s="18">
        <v>999.3715887855343</v>
      </c>
      <c r="BJ32" s="18">
        <v>18815.682267696135</v>
      </c>
      <c r="BK32" s="18">
        <v>5593.1294051507075</v>
      </c>
      <c r="BL32" s="18">
        <v>5617.2716665986509</v>
      </c>
      <c r="BM32" s="18">
        <v>725.6377841027853</v>
      </c>
      <c r="BN32" s="18">
        <v>6879.6434118439884</v>
      </c>
      <c r="BO32" s="18">
        <v>26645.466689272969</v>
      </c>
      <c r="BP32" s="18">
        <v>13359.487546679642</v>
      </c>
      <c r="BQ32" s="18">
        <v>26972.379169340209</v>
      </c>
      <c r="BR32" s="18">
        <v>17548.670669950552</v>
      </c>
      <c r="BS32" s="18">
        <v>9423.7084993896569</v>
      </c>
      <c r="BT32" s="18">
        <v>8014.8910108783748</v>
      </c>
      <c r="BU32" s="18">
        <v>4158.278833970895</v>
      </c>
      <c r="BV32" s="18">
        <v>3856.6121769074803</v>
      </c>
      <c r="BW32" s="18">
        <v>9090.0306007064937</v>
      </c>
      <c r="BX32" s="18">
        <v>1967.30563132782</v>
      </c>
      <c r="BY32" s="18">
        <v>1010.7359384934351</v>
      </c>
      <c r="BZ32" s="18">
        <v>6111.9890308852382</v>
      </c>
      <c r="CA32" s="18">
        <v>1779.102017745163</v>
      </c>
      <c r="CB32" s="18">
        <v>0</v>
      </c>
      <c r="CC32" s="18">
        <v>464180.38988879125</v>
      </c>
      <c r="CD32" s="18">
        <v>240200.74416482114</v>
      </c>
      <c r="CE32" s="18">
        <v>108993.28621246619</v>
      </c>
      <c r="CF32" s="18">
        <v>114986.35951150392</v>
      </c>
      <c r="CG32" s="18">
        <v>54350.022725218616</v>
      </c>
      <c r="CH32" s="21"/>
      <c r="CI32" s="18">
        <v>5143.4328105626291</v>
      </c>
      <c r="CJ32" s="21"/>
      <c r="CK32" s="18">
        <v>2371155.1516617038</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25341.724487489584</v>
      </c>
      <c r="CH33" s="11"/>
      <c r="CI33" s="14">
        <v>2653.2492453911841</v>
      </c>
      <c r="CJ33" s="27"/>
      <c r="CK33" s="14">
        <v>27994.973732880768</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29008.298237729032</v>
      </c>
      <c r="CH34" s="11"/>
      <c r="CI34" s="16">
        <v>2490.183565171445</v>
      </c>
      <c r="CJ34" s="11"/>
      <c r="CK34" s="14">
        <v>31498.481802900478</v>
      </c>
      <c r="CL34" s="8" t="str">
        <f>IF(ROUND(SUM(CK34),1)&gt;ROUND(SUM(Tableau_B!CK34),1),"Supply &gt; Use",IF(ROUND(SUM(CK34),1)&lt;ROUND(SUM(Tableau_B!CK34),1),"Supply &lt; Use",""))</f>
        <v/>
      </c>
    </row>
    <row r="35" spans="1:90" s="22" customFormat="1" ht="38.25" customHeight="1" x14ac:dyDescent="0.25">
      <c r="A35" s="295" t="s">
        <v>154</v>
      </c>
      <c r="B35" s="213" t="s">
        <v>119</v>
      </c>
      <c r="C35" s="23">
        <v>1543054.6668240586</v>
      </c>
      <c r="D35" s="24">
        <v>46701.372268320483</v>
      </c>
      <c r="E35" s="32">
        <v>35984.851635182102</v>
      </c>
      <c r="F35" s="32">
        <v>7294.7934309485645</v>
      </c>
      <c r="G35" s="32">
        <v>3421.7272021898143</v>
      </c>
      <c r="H35" s="33">
        <v>7209.9582846728636</v>
      </c>
      <c r="I35" s="24">
        <v>610268.25540057139</v>
      </c>
      <c r="J35" s="32">
        <v>57065.910420734472</v>
      </c>
      <c r="K35" s="32">
        <v>8015.8320081648699</v>
      </c>
      <c r="L35" s="32">
        <v>3060.2579972063049</v>
      </c>
      <c r="M35" s="32">
        <v>18008.778932190646</v>
      </c>
      <c r="N35" s="32">
        <v>8812.4601622640075</v>
      </c>
      <c r="O35" s="32">
        <v>90650.344132855491</v>
      </c>
      <c r="P35" s="32">
        <v>207661.04764522047</v>
      </c>
      <c r="Q35" s="32">
        <v>7830.6813058413636</v>
      </c>
      <c r="R35" s="32">
        <v>3927.4980637969757</v>
      </c>
      <c r="S35" s="32">
        <v>66232.726421534811</v>
      </c>
      <c r="T35" s="32">
        <v>114851.30859184863</v>
      </c>
      <c r="U35" s="32">
        <v>5842.7067814930751</v>
      </c>
      <c r="V35" s="32">
        <v>2006.6592803437538</v>
      </c>
      <c r="W35" s="32">
        <v>1477.7682362521159</v>
      </c>
      <c r="X35" s="32">
        <v>4588.9185826687626</v>
      </c>
      <c r="Y35" s="32">
        <v>3154.0611381536996</v>
      </c>
      <c r="Z35" s="32">
        <v>833.28763603699429</v>
      </c>
      <c r="AA35" s="32">
        <v>3205.5387101815086</v>
      </c>
      <c r="AB35" s="32">
        <v>3042.4693537834928</v>
      </c>
      <c r="AC35" s="33">
        <v>393106.09797480528</v>
      </c>
      <c r="AD35" s="24">
        <v>29158.677505471438</v>
      </c>
      <c r="AE35" s="32">
        <v>2905.2287172565666</v>
      </c>
      <c r="AF35" s="32">
        <v>26253.448788214871</v>
      </c>
      <c r="AG35" s="33">
        <v>50990.026421863826</v>
      </c>
      <c r="AH35" s="24">
        <v>61776.080207982472</v>
      </c>
      <c r="AI35" s="32">
        <v>10696.939603757024</v>
      </c>
      <c r="AJ35" s="32">
        <v>23218.503832115028</v>
      </c>
      <c r="AK35" s="32">
        <v>27860.636772110418</v>
      </c>
      <c r="AL35" s="24">
        <v>175112.5336704923</v>
      </c>
      <c r="AM35" s="32">
        <v>57981.449255800362</v>
      </c>
      <c r="AN35" s="32">
        <v>34862.631306352116</v>
      </c>
      <c r="AO35" s="32">
        <v>68227.655857260004</v>
      </c>
      <c r="AP35" s="32">
        <v>11030.128210488398</v>
      </c>
      <c r="AQ35" s="32">
        <v>3010.6690405914123</v>
      </c>
      <c r="AR35" s="33">
        <v>21153.272726061219</v>
      </c>
      <c r="AS35" s="24">
        <v>9671.7319971939905</v>
      </c>
      <c r="AT35" s="32">
        <v>1975.3914000160207</v>
      </c>
      <c r="AU35" s="32">
        <v>1799.9826876118057</v>
      </c>
      <c r="AV35" s="32">
        <v>1439.6197500786357</v>
      </c>
      <c r="AW35" s="32">
        <v>4456.7381594875296</v>
      </c>
      <c r="AX35" s="24">
        <v>3657.7305724304547</v>
      </c>
      <c r="AY35" s="32">
        <v>1791.8686294093886</v>
      </c>
      <c r="AZ35" s="32">
        <v>774.02493593280985</v>
      </c>
      <c r="BA35" s="32">
        <v>1091.8370070882561</v>
      </c>
      <c r="BB35" s="33">
        <v>3988.5320535135947</v>
      </c>
      <c r="BC35" s="32">
        <v>0</v>
      </c>
      <c r="BD35" s="24">
        <v>25627.662025694422</v>
      </c>
      <c r="BE35" s="32">
        <v>16537.208886075125</v>
      </c>
      <c r="BF35" s="32">
        <v>4587.9241387455968</v>
      </c>
      <c r="BG35" s="32">
        <v>2828.1817734669694</v>
      </c>
      <c r="BH35" s="32">
        <v>674.97563862119659</v>
      </c>
      <c r="BI35" s="32">
        <v>999.3715887855343</v>
      </c>
      <c r="BJ35" s="24">
        <v>18771.37868036158</v>
      </c>
      <c r="BK35" s="32">
        <v>5585.0840327103524</v>
      </c>
      <c r="BL35" s="32">
        <v>5617.2716665986509</v>
      </c>
      <c r="BM35" s="32">
        <v>725.6377841027853</v>
      </c>
      <c r="BN35" s="32">
        <v>6843.385196949791</v>
      </c>
      <c r="BO35" s="33">
        <v>26645.466689272969</v>
      </c>
      <c r="BP35" s="33">
        <v>13359.487546679642</v>
      </c>
      <c r="BQ35" s="24">
        <v>26972.379169340209</v>
      </c>
      <c r="BR35" s="32">
        <v>17548.670669950552</v>
      </c>
      <c r="BS35" s="32">
        <v>9423.7084993896569</v>
      </c>
      <c r="BT35" s="24">
        <v>8014.8910108783748</v>
      </c>
      <c r="BU35" s="32">
        <v>4158.278833970895</v>
      </c>
      <c r="BV35" s="32">
        <v>3856.6121769074803</v>
      </c>
      <c r="BW35" s="24">
        <v>9090.0306007064937</v>
      </c>
      <c r="BX35" s="32">
        <v>1967.30563132782</v>
      </c>
      <c r="BY35" s="32">
        <v>1010.7359384934351</v>
      </c>
      <c r="BZ35" s="32">
        <v>6111.9890308852382</v>
      </c>
      <c r="CA35" s="33">
        <v>1779.102017745163</v>
      </c>
      <c r="CB35" s="33">
        <v>0</v>
      </c>
      <c r="CC35" s="34">
        <v>464180.38988879125</v>
      </c>
      <c r="CD35" s="35">
        <v>240200.74416482114</v>
      </c>
      <c r="CE35" s="35">
        <v>108993.28621246619</v>
      </c>
      <c r="CF35" s="35">
        <v>114986.35951150392</v>
      </c>
      <c r="CG35" s="16">
        <v>0</v>
      </c>
      <c r="CH35" s="11"/>
      <c r="CI35" s="11"/>
      <c r="CJ35" s="11"/>
      <c r="CK35" s="14">
        <v>2007235.05671285</v>
      </c>
      <c r="CL35" s="8" t="str">
        <f>IF(ROUND(SUM(CK35),1)&gt;ROUND(SUM(Tableau_B!CK35),1),"Supply &gt; Use",IF(ROUND(SUM(CK35),1)&lt;ROUND(SUM(Tableau_B!CK35),1),"Supply &lt; Use",""))</f>
        <v/>
      </c>
    </row>
    <row r="36" spans="1:90" s="22" customFormat="1" ht="26.25" customHeight="1" x14ac:dyDescent="0.25">
      <c r="A36" s="296" t="s">
        <v>155</v>
      </c>
      <c r="B36" s="239" t="s">
        <v>294</v>
      </c>
      <c r="C36" s="23">
        <v>304426.63941307232</v>
      </c>
      <c r="D36" s="24">
        <v>90.465284311483273</v>
      </c>
      <c r="E36" s="36">
        <v>0</v>
      </c>
      <c r="F36" s="36">
        <v>0</v>
      </c>
      <c r="G36" s="36">
        <v>90.465284311483273</v>
      </c>
      <c r="H36" s="37">
        <v>0</v>
      </c>
      <c r="I36" s="24">
        <v>300246.96284631983</v>
      </c>
      <c r="J36" s="36">
        <v>9736.5577231189454</v>
      </c>
      <c r="K36" s="36">
        <v>36.712290297254206</v>
      </c>
      <c r="L36" s="36">
        <v>1.427781160059763</v>
      </c>
      <c r="M36" s="36">
        <v>3922.7930307038855</v>
      </c>
      <c r="N36" s="36">
        <v>2755.0627670034751</v>
      </c>
      <c r="O36" s="36">
        <v>2.9037648160662254E-2</v>
      </c>
      <c r="P36" s="36">
        <v>268754.28368289617</v>
      </c>
      <c r="Q36" s="36">
        <v>0</v>
      </c>
      <c r="R36" s="36">
        <v>1.5073443160199778</v>
      </c>
      <c r="S36" s="36">
        <v>3823.5253936959416</v>
      </c>
      <c r="T36" s="36">
        <v>9921.3975710477935</v>
      </c>
      <c r="U36" s="36">
        <v>2.2597692233293656</v>
      </c>
      <c r="V36" s="36">
        <v>3.2354536189056093E-2</v>
      </c>
      <c r="W36" s="36">
        <v>2.9934549810943914E-2</v>
      </c>
      <c r="X36" s="36">
        <v>1.0547673585852206</v>
      </c>
      <c r="Y36" s="36">
        <v>0.92977294827837142</v>
      </c>
      <c r="Z36" s="36">
        <v>2.6416393639994968</v>
      </c>
      <c r="AA36" s="36">
        <v>1284.6057037458056</v>
      </c>
      <c r="AB36" s="36">
        <v>2.112282706175558</v>
      </c>
      <c r="AC36" s="37">
        <v>0.50704774177084577</v>
      </c>
      <c r="AD36" s="24">
        <v>0</v>
      </c>
      <c r="AE36" s="36">
        <v>0</v>
      </c>
      <c r="AF36" s="36">
        <v>0</v>
      </c>
      <c r="AG36" s="37">
        <v>3394.3477076306563</v>
      </c>
      <c r="AH36" s="24">
        <v>432.03838730608101</v>
      </c>
      <c r="AI36" s="36">
        <v>362.08694991501864</v>
      </c>
      <c r="AJ36" s="36">
        <v>69.951437391062385</v>
      </c>
      <c r="AK36" s="36">
        <v>0</v>
      </c>
      <c r="AL36" s="24">
        <v>0</v>
      </c>
      <c r="AM36" s="36">
        <v>0</v>
      </c>
      <c r="AN36" s="36">
        <v>0</v>
      </c>
      <c r="AO36" s="36">
        <v>0</v>
      </c>
      <c r="AP36" s="36">
        <v>0</v>
      </c>
      <c r="AQ36" s="36">
        <v>0</v>
      </c>
      <c r="AR36" s="37">
        <v>0</v>
      </c>
      <c r="AS36" s="24">
        <v>110.84460009813645</v>
      </c>
      <c r="AT36" s="36">
        <v>1.4746885145873323</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304426.63941307232</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3733290.0805096705</v>
      </c>
      <c r="D38" s="41">
        <v>103108.12445882648</v>
      </c>
      <c r="E38" s="41">
        <v>43628.709421486456</v>
      </c>
      <c r="F38" s="41">
        <v>55967.222550838727</v>
      </c>
      <c r="G38" s="41">
        <v>3512.1924865012975</v>
      </c>
      <c r="H38" s="41">
        <v>7209.9582846728636</v>
      </c>
      <c r="I38" s="41">
        <v>2421868.9096181807</v>
      </c>
      <c r="J38" s="41">
        <v>69282.62020905652</v>
      </c>
      <c r="K38" s="41">
        <v>8076.4949474422647</v>
      </c>
      <c r="L38" s="41">
        <v>3796.041770729164</v>
      </c>
      <c r="M38" s="41">
        <v>25492.040629675634</v>
      </c>
      <c r="N38" s="41">
        <v>13051.103836725166</v>
      </c>
      <c r="O38" s="41">
        <v>1511204.1697568831</v>
      </c>
      <c r="P38" s="41">
        <v>491276.54243560194</v>
      </c>
      <c r="Q38" s="41">
        <v>9005.6357580903295</v>
      </c>
      <c r="R38" s="41">
        <v>4705.9384070699525</v>
      </c>
      <c r="S38" s="41">
        <v>70132.268384946365</v>
      </c>
      <c r="T38" s="41">
        <v>189766.34401149012</v>
      </c>
      <c r="U38" s="41">
        <v>5850.6547132312498</v>
      </c>
      <c r="V38" s="41">
        <v>2009.0305410149572</v>
      </c>
      <c r="W38" s="41">
        <v>1479.3521836992938</v>
      </c>
      <c r="X38" s="41">
        <v>4596.0625820502837</v>
      </c>
      <c r="Y38" s="41">
        <v>3158.6337663456234</v>
      </c>
      <c r="Z38" s="41">
        <v>836.38166161593995</v>
      </c>
      <c r="AA38" s="41">
        <v>5102.7702244995207</v>
      </c>
      <c r="AB38" s="41">
        <v>3046.8237980133968</v>
      </c>
      <c r="AC38" s="41">
        <v>697680.98016638355</v>
      </c>
      <c r="AD38" s="41">
        <v>42456.305855875733</v>
      </c>
      <c r="AE38" s="41">
        <v>2905.5030880400741</v>
      </c>
      <c r="AF38" s="41">
        <v>39550.802767835659</v>
      </c>
      <c r="AG38" s="41">
        <v>54417.570387984655</v>
      </c>
      <c r="AH38" s="41">
        <v>62238.760320327339</v>
      </c>
      <c r="AI38" s="41">
        <v>11059.026553672044</v>
      </c>
      <c r="AJ38" s="41">
        <v>23319.096994544874</v>
      </c>
      <c r="AK38" s="41">
        <v>27860.636772110418</v>
      </c>
      <c r="AL38" s="41">
        <v>175112.5336704923</v>
      </c>
      <c r="AM38" s="41">
        <v>57981.449255800362</v>
      </c>
      <c r="AN38" s="41">
        <v>34862.631306352116</v>
      </c>
      <c r="AO38" s="41">
        <v>68227.655857260004</v>
      </c>
      <c r="AP38" s="41">
        <v>11030.128210488398</v>
      </c>
      <c r="AQ38" s="41">
        <v>3010.6690405914123</v>
      </c>
      <c r="AR38" s="41">
        <v>21157.622422158514</v>
      </c>
      <c r="AS38" s="41">
        <v>9782.7927977792242</v>
      </c>
      <c r="AT38" s="41">
        <v>1976.8660885306081</v>
      </c>
      <c r="AU38" s="41">
        <v>1800.198888098902</v>
      </c>
      <c r="AV38" s="41">
        <v>1439.6197500786357</v>
      </c>
      <c r="AW38" s="41">
        <v>4566.1080710710785</v>
      </c>
      <c r="AX38" s="41">
        <v>3657.7305724304547</v>
      </c>
      <c r="AY38" s="41">
        <v>1791.8686294093886</v>
      </c>
      <c r="AZ38" s="41">
        <v>774.02493593280985</v>
      </c>
      <c r="BA38" s="41">
        <v>1091.8370070882561</v>
      </c>
      <c r="BB38" s="41">
        <v>4029.6384090045071</v>
      </c>
      <c r="BC38" s="41">
        <v>0</v>
      </c>
      <c r="BD38" s="41">
        <v>25693.725622533228</v>
      </c>
      <c r="BE38" s="41">
        <v>16586.035182116313</v>
      </c>
      <c r="BF38" s="41">
        <v>4589.6658501936017</v>
      </c>
      <c r="BG38" s="41">
        <v>2843.6773628165802</v>
      </c>
      <c r="BH38" s="41">
        <v>674.97563862119659</v>
      </c>
      <c r="BI38" s="41">
        <v>999.3715887855343</v>
      </c>
      <c r="BJ38" s="41">
        <v>18815.682267696135</v>
      </c>
      <c r="BK38" s="41">
        <v>5593.1294051507075</v>
      </c>
      <c r="BL38" s="41">
        <v>5617.2716665986509</v>
      </c>
      <c r="BM38" s="41">
        <v>725.6377841027853</v>
      </c>
      <c r="BN38" s="41">
        <v>6879.6434118439884</v>
      </c>
      <c r="BO38" s="41">
        <v>26677.33558382987</v>
      </c>
      <c r="BP38" s="41">
        <v>13367.007978863146</v>
      </c>
      <c r="BQ38" s="41">
        <v>27128.465660419803</v>
      </c>
      <c r="BR38" s="41">
        <v>17704.757161030146</v>
      </c>
      <c r="BS38" s="41">
        <v>9423.7084993896569</v>
      </c>
      <c r="BT38" s="41">
        <v>8015.8464915578443</v>
      </c>
      <c r="BU38" s="41">
        <v>4158.7354127227745</v>
      </c>
      <c r="BV38" s="41">
        <v>3857.1110788350702</v>
      </c>
      <c r="BW38" s="41">
        <v>9091.5447710907756</v>
      </c>
      <c r="BX38" s="41">
        <v>1967.5456257237104</v>
      </c>
      <c r="BY38" s="41">
        <v>1010.7359384934351</v>
      </c>
      <c r="BZ38" s="41">
        <v>6113.2632068736293</v>
      </c>
      <c r="CA38" s="41">
        <v>1779.5451695630679</v>
      </c>
      <c r="CB38" s="41">
        <v>0</v>
      </c>
      <c r="CC38" s="41">
        <v>464180.38988879125</v>
      </c>
      <c r="CD38" s="41">
        <v>240200.74416482114</v>
      </c>
      <c r="CE38" s="41">
        <v>108993.28621246619</v>
      </c>
      <c r="CF38" s="41">
        <v>114986.35951150392</v>
      </c>
      <c r="CG38" s="41">
        <v>54350.022725218616</v>
      </c>
      <c r="CH38" s="42"/>
      <c r="CI38" s="41">
        <v>3804435.6275298521</v>
      </c>
      <c r="CJ38" s="41">
        <v>84297.061643092355</v>
      </c>
      <c r="CK38" s="41">
        <v>8140553.1822966244</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84297.06164309234</v>
      </c>
      <c r="D3" s="326">
        <v>49537.212969302811</v>
      </c>
      <c r="E3" s="326">
        <v>864.78384941264653</v>
      </c>
      <c r="F3" s="326">
        <v>48672.429119890163</v>
      </c>
      <c r="G3" s="326">
        <v>0</v>
      </c>
      <c r="H3" s="326">
        <v>0</v>
      </c>
      <c r="I3" s="326">
        <v>10662.755339173347</v>
      </c>
      <c r="J3" s="326">
        <v>0</v>
      </c>
      <c r="K3" s="326">
        <v>0</v>
      </c>
      <c r="L3" s="326">
        <v>0</v>
      </c>
      <c r="M3" s="326">
        <v>0</v>
      </c>
      <c r="N3" s="326">
        <v>0</v>
      </c>
      <c r="O3" s="326">
        <v>0</v>
      </c>
      <c r="P3" s="326">
        <v>10662.755339173347</v>
      </c>
      <c r="Q3" s="326">
        <v>0</v>
      </c>
      <c r="R3" s="326">
        <v>0</v>
      </c>
      <c r="S3" s="326">
        <v>0</v>
      </c>
      <c r="T3" s="326">
        <v>0</v>
      </c>
      <c r="U3" s="326">
        <v>0</v>
      </c>
      <c r="V3" s="326">
        <v>0</v>
      </c>
      <c r="W3" s="326">
        <v>0</v>
      </c>
      <c r="X3" s="326">
        <v>0</v>
      </c>
      <c r="Y3" s="326">
        <v>0</v>
      </c>
      <c r="Z3" s="326">
        <v>0</v>
      </c>
      <c r="AA3" s="326">
        <v>0</v>
      </c>
      <c r="AB3" s="326">
        <v>0</v>
      </c>
      <c r="AC3" s="326">
        <v>24097.093334616195</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84297.06164309234</v>
      </c>
      <c r="CL3" s="144" t="str">
        <f>IF(ROUND(SUM(CK3),1)&gt;ROUND(SUM(Tableau_A!CK3),1),"Supply &lt; Use",IF(ROUND(SUM(CK3),1)&lt;ROUND(SUM(Tableau_A!CK3),1),"Supply &gt; Use",""))</f>
        <v/>
      </c>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1331.1181752346797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1331.1181752346797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1331.1181752346797</v>
      </c>
      <c r="CL6" s="144" t="str">
        <f>IF(ROUND(SUM(CK6),1)&gt;ROUND(SUM(Tableau_A!CK6),1),"Supply &lt; Use",IF(ROUND(SUM(CK6),1)&lt;ROUND(SUM(Tableau_A!CK6),1),"Supply &gt; Use",""))</f>
        <v/>
      </c>
    </row>
    <row r="7" spans="1:90" s="152" customFormat="1" ht="26.25" customHeight="1" x14ac:dyDescent="0.25">
      <c r="A7" s="293" t="s">
        <v>126</v>
      </c>
      <c r="B7" s="213" t="s">
        <v>91</v>
      </c>
      <c r="C7" s="146">
        <v>8860.3312898784006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8860.3312898784006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8860.3312898784006</v>
      </c>
      <c r="CL7" s="144" t="str">
        <f>IF(ROUND(SUM(CK7),1)&gt;ROUND(SUM(Tableau_A!CK7),1),"Supply &lt; Use",IF(ROUND(SUM(CK7),1)&lt;ROUND(SUM(Tableau_A!CK7),1),"Supply &gt; Use",""))</f>
        <v/>
      </c>
    </row>
    <row r="8" spans="1:90" s="152" customFormat="1" ht="26.25" customHeight="1" x14ac:dyDescent="0.25">
      <c r="A8" s="293" t="s">
        <v>127</v>
      </c>
      <c r="B8" s="213" t="s">
        <v>92</v>
      </c>
      <c r="C8" s="146">
        <v>13795.207757330876</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13795.207757330876</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13795.207757330876</v>
      </c>
      <c r="CL8" s="144" t="str">
        <f>IF(ROUND(SUM(CK8),1)&gt;ROUND(SUM(Tableau_A!CK8),1),"Supply &lt; Use",IF(ROUND(SUM(CK8),1)&lt;ROUND(SUM(Tableau_A!CK8),1),"Supply &gt; Use",""))</f>
        <v/>
      </c>
    </row>
    <row r="9" spans="1:90" s="152" customFormat="1" ht="26.25" customHeight="1" x14ac:dyDescent="0.25">
      <c r="A9" s="293" t="s">
        <v>128</v>
      </c>
      <c r="B9" s="213" t="s">
        <v>93</v>
      </c>
      <c r="C9" s="146">
        <v>60199.968308476156</v>
      </c>
      <c r="D9" s="147">
        <v>49537.212969302811</v>
      </c>
      <c r="E9" s="148">
        <v>864.78384941264653</v>
      </c>
      <c r="F9" s="148">
        <v>48672.429119890163</v>
      </c>
      <c r="G9" s="148">
        <v>0</v>
      </c>
      <c r="H9" s="147">
        <v>0</v>
      </c>
      <c r="I9" s="147">
        <v>10662.755339173347</v>
      </c>
      <c r="J9" s="148">
        <v>0</v>
      </c>
      <c r="K9" s="148">
        <v>0</v>
      </c>
      <c r="L9" s="148">
        <v>0</v>
      </c>
      <c r="M9" s="148">
        <v>0</v>
      </c>
      <c r="N9" s="148">
        <v>0</v>
      </c>
      <c r="O9" s="148">
        <v>0</v>
      </c>
      <c r="P9" s="148">
        <v>10662.755339173347</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60199.968308476156</v>
      </c>
      <c r="CL9" s="144" t="str">
        <f>IF(ROUND(SUM(CK9),1)&gt;ROUND(SUM(Tableau_A!CK9),1),"Supply &lt; Use",IF(ROUND(SUM(CK9),1)&lt;ROUND(SUM(Tableau_A!CK9),1),"Supply &gt; Use",""))</f>
        <v/>
      </c>
    </row>
    <row r="10" spans="1:90" s="152" customFormat="1" ht="26.25" customHeight="1" x14ac:dyDescent="0.25">
      <c r="A10" s="293" t="s">
        <v>129</v>
      </c>
      <c r="B10" s="214" t="s">
        <v>94</v>
      </c>
      <c r="C10" s="146">
        <v>110.43611217223697</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110.43611217223697</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110.43611217223697</v>
      </c>
      <c r="CL10" s="144" t="str">
        <f>IF(ROUND(SUM(CK10),1)&gt;ROUND(SUM(Tableau_A!CK10),1),"Supply &lt; Use",IF(ROUND(SUM(CK10),1)&lt;ROUND(SUM(Tableau_A!CK10),1),"Supply &gt; Use",""))</f>
        <v/>
      </c>
    </row>
    <row r="11" spans="1:90" s="157" customFormat="1" ht="26.25" customHeight="1" x14ac:dyDescent="0.25">
      <c r="A11" s="291" t="s">
        <v>130</v>
      </c>
      <c r="B11" s="212" t="s">
        <v>95</v>
      </c>
      <c r="C11" s="154">
        <v>3591313.8071022248</v>
      </c>
      <c r="D11" s="155">
        <v>53486.467816911012</v>
      </c>
      <c r="E11" s="155">
        <v>42679.481899461163</v>
      </c>
      <c r="F11" s="155">
        <v>7294.7934309485636</v>
      </c>
      <c r="G11" s="155">
        <v>3512.1924865012975</v>
      </c>
      <c r="H11" s="155">
        <v>5927.345517926572</v>
      </c>
      <c r="I11" s="155">
        <v>2397214.1548755807</v>
      </c>
      <c r="J11" s="155">
        <v>69116.780162556519</v>
      </c>
      <c r="K11" s="155">
        <v>8076.4949474422638</v>
      </c>
      <c r="L11" s="155">
        <v>3790.6303751305713</v>
      </c>
      <c r="M11" s="155">
        <v>22873.06650276194</v>
      </c>
      <c r="N11" s="155">
        <v>12255.763469438862</v>
      </c>
      <c r="O11" s="155">
        <v>1510455.2497568836</v>
      </c>
      <c r="P11" s="155">
        <v>480135.77396908973</v>
      </c>
      <c r="Q11" s="155">
        <v>9005.0861218361661</v>
      </c>
      <c r="R11" s="155">
        <v>4695.6932819506437</v>
      </c>
      <c r="S11" s="155">
        <v>61101.423667190713</v>
      </c>
      <c r="T11" s="155">
        <v>189637.95681149009</v>
      </c>
      <c r="U11" s="155">
        <v>5850.5258310625231</v>
      </c>
      <c r="V11" s="155">
        <v>2008.9775461691972</v>
      </c>
      <c r="W11" s="155">
        <v>1479.3169729344959</v>
      </c>
      <c r="X11" s="155">
        <v>4595.9246124639803</v>
      </c>
      <c r="Y11" s="155">
        <v>3158.5512266708274</v>
      </c>
      <c r="Z11" s="155">
        <v>836.37141146638237</v>
      </c>
      <c r="AA11" s="155">
        <v>5093.795213839272</v>
      </c>
      <c r="AB11" s="155">
        <v>3046.7729952033396</v>
      </c>
      <c r="AC11" s="155">
        <v>652810.83198003809</v>
      </c>
      <c r="AD11" s="155">
        <v>21000.112370259834</v>
      </c>
      <c r="AE11" s="155">
        <v>2905.5030880400741</v>
      </c>
      <c r="AF11" s="155">
        <v>18094.609282219757</v>
      </c>
      <c r="AG11" s="155">
        <v>54326.662803762796</v>
      </c>
      <c r="AH11" s="155">
        <v>62238.760320327339</v>
      </c>
      <c r="AI11" s="155">
        <v>11059.026553672044</v>
      </c>
      <c r="AJ11" s="155">
        <v>23319.096994544874</v>
      </c>
      <c r="AK11" s="155">
        <v>27860.636772110418</v>
      </c>
      <c r="AL11" s="155">
        <v>175112.53367049232</v>
      </c>
      <c r="AM11" s="155">
        <v>57981.449255800362</v>
      </c>
      <c r="AN11" s="155">
        <v>34862.631306352116</v>
      </c>
      <c r="AO11" s="155">
        <v>68227.655857260004</v>
      </c>
      <c r="AP11" s="155">
        <v>11030.128210488398</v>
      </c>
      <c r="AQ11" s="155">
        <v>3010.6690405914123</v>
      </c>
      <c r="AR11" s="155">
        <v>21157.622422158514</v>
      </c>
      <c r="AS11" s="155">
        <v>9782.7927977792242</v>
      </c>
      <c r="AT11" s="155">
        <v>1976.8660885306081</v>
      </c>
      <c r="AU11" s="155">
        <v>1800.198888098902</v>
      </c>
      <c r="AV11" s="155">
        <v>1439.6197500786357</v>
      </c>
      <c r="AW11" s="155">
        <v>4566.1080710710785</v>
      </c>
      <c r="AX11" s="155">
        <v>3657.7305724304547</v>
      </c>
      <c r="AY11" s="155">
        <v>1791.8686294093886</v>
      </c>
      <c r="AZ11" s="155">
        <v>774.02493593280985</v>
      </c>
      <c r="BA11" s="155">
        <v>1091.8370070882561</v>
      </c>
      <c r="BB11" s="155">
        <v>4029.6384090045071</v>
      </c>
      <c r="BC11" s="155">
        <v>0</v>
      </c>
      <c r="BD11" s="155">
        <v>25693.72562253322</v>
      </c>
      <c r="BE11" s="155">
        <v>16586.035182116313</v>
      </c>
      <c r="BF11" s="155">
        <v>4589.6658501936017</v>
      </c>
      <c r="BG11" s="155">
        <v>2843.6773628165802</v>
      </c>
      <c r="BH11" s="155">
        <v>674.97563862119659</v>
      </c>
      <c r="BI11" s="155">
        <v>999.3715887855343</v>
      </c>
      <c r="BJ11" s="155">
        <v>18815.682267696131</v>
      </c>
      <c r="BK11" s="155">
        <v>5593.1294051507075</v>
      </c>
      <c r="BL11" s="155">
        <v>5617.2716665986509</v>
      </c>
      <c r="BM11" s="155">
        <v>725.6377841027853</v>
      </c>
      <c r="BN11" s="155">
        <v>6879.6434118439884</v>
      </c>
      <c r="BO11" s="155">
        <v>26677.33558382987</v>
      </c>
      <c r="BP11" s="155">
        <v>13367.007978863146</v>
      </c>
      <c r="BQ11" s="155">
        <v>27128.465660419806</v>
      </c>
      <c r="BR11" s="155">
        <v>17704.757161030146</v>
      </c>
      <c r="BS11" s="155">
        <v>9423.7084993896569</v>
      </c>
      <c r="BT11" s="155">
        <v>8015.8464915578434</v>
      </c>
      <c r="BU11" s="155">
        <v>4158.7354127227745</v>
      </c>
      <c r="BV11" s="155">
        <v>3857.1110788350702</v>
      </c>
      <c r="BW11" s="155">
        <v>9091.5447710907756</v>
      </c>
      <c r="BX11" s="155">
        <v>1967.5456257237101</v>
      </c>
      <c r="BY11" s="155">
        <v>1010.7359384934351</v>
      </c>
      <c r="BZ11" s="155">
        <v>6113.2632068736293</v>
      </c>
      <c r="CA11" s="155">
        <v>1779.5451695630679</v>
      </c>
      <c r="CB11" s="155">
        <v>0</v>
      </c>
      <c r="CC11" s="155">
        <v>464180.38988879131</v>
      </c>
      <c r="CD11" s="155">
        <v>240200.74416482114</v>
      </c>
      <c r="CE11" s="155">
        <v>108993.28621246619</v>
      </c>
      <c r="CF11" s="155">
        <v>114986.35951150392</v>
      </c>
      <c r="CG11" s="155">
        <v>-28836.149026232051</v>
      </c>
      <c r="CH11" s="155">
        <v>-1658.9428179544968</v>
      </c>
      <c r="CI11" s="155">
        <v>1660101.863845</v>
      </c>
      <c r="CJ11" s="156"/>
      <c r="CK11" s="154">
        <v>5685100.9689918291</v>
      </c>
      <c r="CL11" s="144" t="str">
        <f>IF(ROUND(SUM(CK11),1)&gt;ROUND(SUM(Tableau_A!CK11),1),"Supply &lt; Use",IF(ROUND(SUM(CK11),1)&lt;ROUND(SUM(Tableau_A!CK11),1),"Supply &gt; Use",""))</f>
        <v/>
      </c>
    </row>
    <row r="12" spans="1:90" s="157" customFormat="1" ht="26.25" customHeight="1" x14ac:dyDescent="0.25">
      <c r="A12" s="292" t="s">
        <v>131</v>
      </c>
      <c r="B12" s="215" t="s">
        <v>96</v>
      </c>
      <c r="C12" s="146">
        <v>103266.4522966949</v>
      </c>
      <c r="D12" s="147">
        <v>667.18946324254318</v>
      </c>
      <c r="E12" s="148">
        <v>667.18946324254318</v>
      </c>
      <c r="F12" s="148">
        <v>0</v>
      </c>
      <c r="G12" s="148">
        <v>0</v>
      </c>
      <c r="H12" s="147">
        <v>1093.713598034816</v>
      </c>
      <c r="I12" s="147">
        <v>98574.601335417523</v>
      </c>
      <c r="J12" s="148">
        <v>1005.4070000001552</v>
      </c>
      <c r="K12" s="148">
        <v>0</v>
      </c>
      <c r="L12" s="148">
        <v>0</v>
      </c>
      <c r="M12" s="148">
        <v>583.67215187704403</v>
      </c>
      <c r="N12" s="148">
        <v>541.72729252295596</v>
      </c>
      <c r="O12" s="148">
        <v>0</v>
      </c>
      <c r="P12" s="148">
        <v>25.9960000002066</v>
      </c>
      <c r="Q12" s="148">
        <v>0</v>
      </c>
      <c r="R12" s="148">
        <v>0</v>
      </c>
      <c r="S12" s="148">
        <v>7787.7234020172427</v>
      </c>
      <c r="T12" s="148">
        <v>88630.075488999923</v>
      </c>
      <c r="U12" s="148">
        <v>0</v>
      </c>
      <c r="V12" s="148">
        <v>0</v>
      </c>
      <c r="W12" s="148">
        <v>0</v>
      </c>
      <c r="X12" s="148">
        <v>0</v>
      </c>
      <c r="Y12" s="148">
        <v>0</v>
      </c>
      <c r="Z12" s="148">
        <v>0</v>
      </c>
      <c r="AA12" s="148">
        <v>0</v>
      </c>
      <c r="AB12" s="148">
        <v>0</v>
      </c>
      <c r="AC12" s="147">
        <v>2930.86</v>
      </c>
      <c r="AD12" s="147">
        <v>1.8573031073656789E-2</v>
      </c>
      <c r="AE12" s="148">
        <v>6.0790266231391605E-3</v>
      </c>
      <c r="AF12" s="148">
        <v>1.2494004450517628E-2</v>
      </c>
      <c r="AG12" s="147">
        <v>0</v>
      </c>
      <c r="AH12" s="147">
        <v>0</v>
      </c>
      <c r="AI12" s="148">
        <v>0</v>
      </c>
      <c r="AJ12" s="148">
        <v>0</v>
      </c>
      <c r="AK12" s="148">
        <v>0</v>
      </c>
      <c r="AL12" s="147">
        <v>0</v>
      </c>
      <c r="AM12" s="148">
        <v>0</v>
      </c>
      <c r="AN12" s="148">
        <v>0</v>
      </c>
      <c r="AO12" s="148">
        <v>0</v>
      </c>
      <c r="AP12" s="148">
        <v>0</v>
      </c>
      <c r="AQ12" s="148">
        <v>0</v>
      </c>
      <c r="AR12" s="147">
        <v>0</v>
      </c>
      <c r="AS12" s="147">
        <v>4.7901912156678283E-3</v>
      </c>
      <c r="AT12" s="148">
        <v>0</v>
      </c>
      <c r="AU12" s="148">
        <v>4.7901912156678283E-3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2.1169865151564132E-2</v>
      </c>
      <c r="BU12" s="148">
        <v>1.0116071225766365E-2</v>
      </c>
      <c r="BV12" s="148">
        <v>1.1053793925797769E-2</v>
      </c>
      <c r="BW12" s="147">
        <v>3.3548331787880768E-2</v>
      </c>
      <c r="BX12" s="148">
        <v>5.3173749164192154E-3</v>
      </c>
      <c r="BY12" s="148">
        <v>0</v>
      </c>
      <c r="BZ12" s="148">
        <v>2.823095687146155E-2</v>
      </c>
      <c r="CA12" s="147">
        <v>9.8185807712305E-3</v>
      </c>
      <c r="CB12" s="147">
        <v>0</v>
      </c>
      <c r="CC12" s="158">
        <v>1342.0017649661756</v>
      </c>
      <c r="CD12" s="159">
        <v>1215.7500416283203</v>
      </c>
      <c r="CE12" s="159">
        <v>0</v>
      </c>
      <c r="CF12" s="159">
        <v>126.25172333785522</v>
      </c>
      <c r="CG12" s="151">
        <v>-3355.1831616610434</v>
      </c>
      <c r="CH12" s="151">
        <v>9.9999975645914674E-5</v>
      </c>
      <c r="CI12" s="151">
        <v>1745.241</v>
      </c>
      <c r="CJ12" s="149"/>
      <c r="CK12" s="151">
        <v>102998.512</v>
      </c>
      <c r="CL12" s="144" t="str">
        <f>IF(ROUND(SUM(CK12),1)&gt;ROUND(SUM(Tableau_A!CK12),1),"Supply &lt; Use",IF(ROUND(SUM(CK12),1)&lt;ROUND(SUM(Tableau_A!CK12),1),"Supply &gt; Use",""))</f>
        <v/>
      </c>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33.5627</v>
      </c>
      <c r="CH13" s="153">
        <v>0</v>
      </c>
      <c r="CI13" s="153">
        <v>8.1638999999999999</v>
      </c>
      <c r="CJ13" s="149"/>
      <c r="CK13" s="151">
        <v>41.726599999999998</v>
      </c>
      <c r="CL13" s="144" t="str">
        <f>IF(ROUND(SUM(CK13),1)&gt;ROUND(SUM(Tableau_A!CK13),1),"Supply &lt; Use",IF(ROUND(SUM(CK13),1)&lt;ROUND(SUM(Tableau_A!CK13),1),"Supply &gt; Use",""))</f>
        <v/>
      </c>
    </row>
    <row r="14" spans="1:90" s="157" customFormat="1" ht="26.25" customHeight="1" x14ac:dyDescent="0.25">
      <c r="A14" s="293" t="s">
        <v>133</v>
      </c>
      <c r="B14" s="216" t="s">
        <v>98</v>
      </c>
      <c r="C14" s="146">
        <v>28220.497793999999</v>
      </c>
      <c r="D14" s="147">
        <v>0</v>
      </c>
      <c r="E14" s="148">
        <v>0</v>
      </c>
      <c r="F14" s="148">
        <v>0</v>
      </c>
      <c r="G14" s="148">
        <v>0</v>
      </c>
      <c r="H14" s="147">
        <v>0</v>
      </c>
      <c r="I14" s="147">
        <v>9119.1219999999994</v>
      </c>
      <c r="J14" s="148">
        <v>0</v>
      </c>
      <c r="K14" s="148">
        <v>0</v>
      </c>
      <c r="L14" s="148">
        <v>0</v>
      </c>
      <c r="M14" s="148">
        <v>0</v>
      </c>
      <c r="N14" s="148">
        <v>0</v>
      </c>
      <c r="O14" s="148">
        <v>0</v>
      </c>
      <c r="P14" s="148">
        <v>0</v>
      </c>
      <c r="Q14" s="148">
        <v>0</v>
      </c>
      <c r="R14" s="148">
        <v>0</v>
      </c>
      <c r="S14" s="148">
        <v>0</v>
      </c>
      <c r="T14" s="148">
        <v>9119.1219999999994</v>
      </c>
      <c r="U14" s="148">
        <v>0</v>
      </c>
      <c r="V14" s="148">
        <v>0</v>
      </c>
      <c r="W14" s="148">
        <v>0</v>
      </c>
      <c r="X14" s="148">
        <v>0</v>
      </c>
      <c r="Y14" s="148">
        <v>0</v>
      </c>
      <c r="Z14" s="148">
        <v>0</v>
      </c>
      <c r="AA14" s="148">
        <v>0</v>
      </c>
      <c r="AB14" s="148">
        <v>0</v>
      </c>
      <c r="AC14" s="147">
        <v>19101.375794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250.4110000000037</v>
      </c>
      <c r="CH14" s="153">
        <v>0</v>
      </c>
      <c r="CI14" s="153">
        <v>0</v>
      </c>
      <c r="CJ14" s="149"/>
      <c r="CK14" s="151">
        <v>28470.908794000003</v>
      </c>
      <c r="CL14" s="144" t="str">
        <f>IF(ROUND(SUM(CK14),1)&gt;ROUND(SUM(Tableau_A!CK14),1),"Supply &lt; Use",IF(ROUND(SUM(CK14),1)&lt;ROUND(SUM(Tableau_A!CK14),1),"Supply &gt; Use",""))</f>
        <v/>
      </c>
    </row>
    <row r="15" spans="1:90" s="157" customFormat="1" ht="26.25" customHeight="1" x14ac:dyDescent="0.25">
      <c r="A15" s="293" t="s">
        <v>134</v>
      </c>
      <c r="B15" s="216" t="s">
        <v>99</v>
      </c>
      <c r="C15" s="146">
        <v>58880.523889298929</v>
      </c>
      <c r="D15" s="147">
        <v>0</v>
      </c>
      <c r="E15" s="148">
        <v>0</v>
      </c>
      <c r="F15" s="148">
        <v>0</v>
      </c>
      <c r="G15" s="148">
        <v>0</v>
      </c>
      <c r="H15" s="147">
        <v>826.10797192915732</v>
      </c>
      <c r="I15" s="147">
        <v>58054.41591736977</v>
      </c>
      <c r="J15" s="148">
        <v>121.268000000093</v>
      </c>
      <c r="K15" s="148">
        <v>0</v>
      </c>
      <c r="L15" s="148">
        <v>0</v>
      </c>
      <c r="M15" s="148">
        <v>0</v>
      </c>
      <c r="N15" s="148">
        <v>0</v>
      </c>
      <c r="O15" s="148">
        <v>0</v>
      </c>
      <c r="P15" s="148">
        <v>10638.86076</v>
      </c>
      <c r="Q15" s="148">
        <v>0</v>
      </c>
      <c r="R15" s="148">
        <v>0</v>
      </c>
      <c r="S15" s="148">
        <v>5654.2744180617774</v>
      </c>
      <c r="T15" s="148">
        <v>41325.495839309464</v>
      </c>
      <c r="U15" s="148">
        <v>131.96605899087359</v>
      </c>
      <c r="V15" s="148">
        <v>14.18899399858565</v>
      </c>
      <c r="W15" s="148">
        <v>9.4274324840886052</v>
      </c>
      <c r="X15" s="148">
        <v>82.430125806710436</v>
      </c>
      <c r="Y15" s="148">
        <v>22.099412377439265</v>
      </c>
      <c r="Z15" s="148">
        <v>2.7444048278893747</v>
      </c>
      <c r="AA15" s="148">
        <v>0</v>
      </c>
      <c r="AB15" s="148">
        <v>51.660471512846691</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1480.8290847010721</v>
      </c>
      <c r="CH15" s="153">
        <v>0</v>
      </c>
      <c r="CI15" s="153">
        <v>388.036</v>
      </c>
      <c r="CJ15" s="149"/>
      <c r="CK15" s="151">
        <v>60749.388974000001</v>
      </c>
      <c r="CL15" s="144" t="str">
        <f>IF(ROUND(SUM(CK15),1)&gt;ROUND(SUM(Tableau_A!CK15),1),"Supply &lt; Use",IF(ROUND(SUM(CK15),1)&lt;ROUND(SUM(Tableau_A!CK15),1),"Supply &gt; Use",""))</f>
        <v/>
      </c>
    </row>
    <row r="16" spans="1:90" s="157" customFormat="1" ht="26.25" customHeight="1" x14ac:dyDescent="0.25">
      <c r="A16" s="293" t="s">
        <v>135</v>
      </c>
      <c r="B16" s="216" t="s">
        <v>100</v>
      </c>
      <c r="C16" s="146">
        <v>1425701.5663772363</v>
      </c>
      <c r="D16" s="147">
        <v>1.7331427022314165E-3</v>
      </c>
      <c r="E16" s="148">
        <v>1.7331427022314165E-3</v>
      </c>
      <c r="F16" s="148">
        <v>0</v>
      </c>
      <c r="G16" s="148">
        <v>0</v>
      </c>
      <c r="H16" s="147">
        <v>0</v>
      </c>
      <c r="I16" s="147">
        <v>1425691.6810535952</v>
      </c>
      <c r="J16" s="148">
        <v>6.0253199999999993E-2</v>
      </c>
      <c r="K16" s="148">
        <v>0</v>
      </c>
      <c r="L16" s="148">
        <v>1.5089040214431365E-2</v>
      </c>
      <c r="M16" s="148">
        <v>4.5267120643294093E-2</v>
      </c>
      <c r="N16" s="148">
        <v>3.017808042886273E-2</v>
      </c>
      <c r="O16" s="148">
        <v>1425690.6070317421</v>
      </c>
      <c r="P16" s="148">
        <v>4.5267120643294093E-2</v>
      </c>
      <c r="Q16" s="148">
        <v>0.27160272385976453</v>
      </c>
      <c r="R16" s="148">
        <v>9.0534241286588185E-2</v>
      </c>
      <c r="S16" s="148">
        <v>7.5445201072156812E-2</v>
      </c>
      <c r="T16" s="148">
        <v>0.22633560321647045</v>
      </c>
      <c r="U16" s="148">
        <v>8.0911440214431363E-2</v>
      </c>
      <c r="V16" s="148">
        <v>4.7214745562130182E-3</v>
      </c>
      <c r="W16" s="148">
        <v>9.0359254437869831E-3</v>
      </c>
      <c r="X16" s="148">
        <v>4.3935480428862729E-2</v>
      </c>
      <c r="Y16" s="148">
        <v>0</v>
      </c>
      <c r="Z16" s="148">
        <v>3.017808042886273E-2</v>
      </c>
      <c r="AA16" s="148">
        <v>4.5267120643294093E-2</v>
      </c>
      <c r="AB16" s="148">
        <v>0</v>
      </c>
      <c r="AC16" s="147">
        <v>7.5445201072156812E-2</v>
      </c>
      <c r="AD16" s="147">
        <v>0.10562328150101954</v>
      </c>
      <c r="AE16" s="148">
        <v>9.0534241286588185E-2</v>
      </c>
      <c r="AF16" s="148">
        <v>1.5089040214431365E-2</v>
      </c>
      <c r="AG16" s="147">
        <v>4.5267120643294093E-2</v>
      </c>
      <c r="AH16" s="147">
        <v>1.7188278267749677</v>
      </c>
      <c r="AI16" s="148">
        <v>7.7149109614526784E-2</v>
      </c>
      <c r="AJ16" s="148">
        <v>0.33735302993047772</v>
      </c>
      <c r="AK16" s="148">
        <v>1.3043256872299633</v>
      </c>
      <c r="AL16" s="147">
        <v>0.18106848257317637</v>
      </c>
      <c r="AM16" s="148">
        <v>1.5089040214431365E-2</v>
      </c>
      <c r="AN16" s="148">
        <v>0</v>
      </c>
      <c r="AO16" s="148">
        <v>0</v>
      </c>
      <c r="AP16" s="148">
        <v>0</v>
      </c>
      <c r="AQ16" s="148">
        <v>0.16597944235874501</v>
      </c>
      <c r="AR16" s="147">
        <v>0.42306346544761991</v>
      </c>
      <c r="AS16" s="147">
        <v>0.13580136192988226</v>
      </c>
      <c r="AT16" s="148">
        <v>1.5089040214431365E-2</v>
      </c>
      <c r="AU16" s="148">
        <v>1.5089040214431365E-2</v>
      </c>
      <c r="AV16" s="148">
        <v>0</v>
      </c>
      <c r="AW16" s="148">
        <v>0.10562328150101954</v>
      </c>
      <c r="AX16" s="147">
        <v>1.5089040214431365E-2</v>
      </c>
      <c r="AY16" s="148">
        <v>1.5089040214431365E-2</v>
      </c>
      <c r="AZ16" s="148">
        <v>0</v>
      </c>
      <c r="BA16" s="148">
        <v>0</v>
      </c>
      <c r="BB16" s="147">
        <v>2.3840683538801555</v>
      </c>
      <c r="BC16" s="148">
        <v>0</v>
      </c>
      <c r="BD16" s="147">
        <v>2.3840683538801559</v>
      </c>
      <c r="BE16" s="148">
        <v>3.017808042886273E-2</v>
      </c>
      <c r="BF16" s="148">
        <v>0</v>
      </c>
      <c r="BG16" s="148">
        <v>2.353890273451293</v>
      </c>
      <c r="BH16" s="148">
        <v>0</v>
      </c>
      <c r="BI16" s="148">
        <v>0</v>
      </c>
      <c r="BJ16" s="147">
        <v>2.3840683538801555</v>
      </c>
      <c r="BK16" s="148">
        <v>2.3840683538801555</v>
      </c>
      <c r="BL16" s="148">
        <v>0</v>
      </c>
      <c r="BM16" s="148">
        <v>0</v>
      </c>
      <c r="BN16" s="148">
        <v>0</v>
      </c>
      <c r="BO16" s="147">
        <v>0</v>
      </c>
      <c r="BP16" s="147">
        <v>0</v>
      </c>
      <c r="BQ16" s="147">
        <v>0</v>
      </c>
      <c r="BR16" s="148">
        <v>0</v>
      </c>
      <c r="BS16" s="148">
        <v>0</v>
      </c>
      <c r="BT16" s="147">
        <v>1.1608563912412669E-2</v>
      </c>
      <c r="BU16" s="148">
        <v>8.4425919363001235E-3</v>
      </c>
      <c r="BV16" s="148">
        <v>3.1659719761125459E-3</v>
      </c>
      <c r="BW16" s="147">
        <v>1.9591093385355921E-2</v>
      </c>
      <c r="BX16" s="148">
        <v>1.5659155798323752E-2</v>
      </c>
      <c r="BY16" s="148">
        <v>4.4913098086556434E-4</v>
      </c>
      <c r="BZ16" s="148">
        <v>3.4828066061666032E-3</v>
      </c>
      <c r="CA16" s="147">
        <v>0</v>
      </c>
      <c r="CB16" s="147">
        <v>0</v>
      </c>
      <c r="CC16" s="158">
        <v>88.834648339942134</v>
      </c>
      <c r="CD16" s="148">
        <v>80.22538336354809</v>
      </c>
      <c r="CE16" s="148">
        <v>1.4032807399421168</v>
      </c>
      <c r="CF16" s="148">
        <v>7.2059842364519211</v>
      </c>
      <c r="CG16" s="153">
        <v>-76506.153511286946</v>
      </c>
      <c r="CH16" s="153">
        <v>0</v>
      </c>
      <c r="CI16" s="153">
        <v>0</v>
      </c>
      <c r="CJ16" s="149"/>
      <c r="CK16" s="151">
        <v>1349284.2475142893</v>
      </c>
      <c r="CL16" s="144" t="str">
        <f>IF(ROUND(SUM(CK16),1)&gt;ROUND(SUM(Tableau_A!CK16),1),"Supply &lt; Use",IF(ROUND(SUM(CK16),1)&lt;ROUND(SUM(Tableau_A!CK16),1),"Supply &gt; Use",""))</f>
        <v/>
      </c>
    </row>
    <row r="17" spans="1:90" s="157" customFormat="1" ht="26.25" customHeight="1" x14ac:dyDescent="0.25">
      <c r="A17" s="293" t="s">
        <v>136</v>
      </c>
      <c r="B17" s="216" t="s">
        <v>101</v>
      </c>
      <c r="C17" s="146">
        <v>454193.99577079125</v>
      </c>
      <c r="D17" s="147">
        <v>16852.468597852534</v>
      </c>
      <c r="E17" s="148">
        <v>16852.452939776482</v>
      </c>
      <c r="F17" s="148">
        <v>1.5658076050921139E-2</v>
      </c>
      <c r="G17" s="148">
        <v>0</v>
      </c>
      <c r="H17" s="147">
        <v>2212.1476413222931</v>
      </c>
      <c r="I17" s="147">
        <v>221492.49663797114</v>
      </c>
      <c r="J17" s="148">
        <v>37243.842297018076</v>
      </c>
      <c r="K17" s="148">
        <v>3496.587927904412</v>
      </c>
      <c r="L17" s="148">
        <v>349.50071032749474</v>
      </c>
      <c r="M17" s="148">
        <v>3655.261037731429</v>
      </c>
      <c r="N17" s="148">
        <v>2333.1619738828626</v>
      </c>
      <c r="O17" s="148">
        <v>19057.460266502512</v>
      </c>
      <c r="P17" s="148">
        <v>97194.245623556068</v>
      </c>
      <c r="Q17" s="148">
        <v>3962.0718070016278</v>
      </c>
      <c r="R17" s="148">
        <v>609.92076803254372</v>
      </c>
      <c r="S17" s="148">
        <v>20876.170090044539</v>
      </c>
      <c r="T17" s="148">
        <v>25140.662058844911</v>
      </c>
      <c r="U17" s="148">
        <v>1882.5013124628958</v>
      </c>
      <c r="V17" s="148">
        <v>595.14133510276599</v>
      </c>
      <c r="W17" s="148">
        <v>426.42189568604363</v>
      </c>
      <c r="X17" s="148">
        <v>1596.3179974906034</v>
      </c>
      <c r="Y17" s="148">
        <v>1207.7917368318142</v>
      </c>
      <c r="Z17" s="148">
        <v>340.96303039862664</v>
      </c>
      <c r="AA17" s="148">
        <v>532.11141685159237</v>
      </c>
      <c r="AB17" s="148">
        <v>992.36335230038082</v>
      </c>
      <c r="AC17" s="147">
        <v>129621.06900010539</v>
      </c>
      <c r="AD17" s="147">
        <v>1862.5829636527214</v>
      </c>
      <c r="AE17" s="148">
        <v>522.24547849969724</v>
      </c>
      <c r="AF17" s="148">
        <v>1340.3374851530243</v>
      </c>
      <c r="AG17" s="147">
        <v>5799.1156648976521</v>
      </c>
      <c r="AH17" s="147">
        <v>15652.477955968559</v>
      </c>
      <c r="AI17" s="148">
        <v>2111.8369241167402</v>
      </c>
      <c r="AJ17" s="148">
        <v>5693.6381261357046</v>
      </c>
      <c r="AK17" s="148">
        <v>7847.0029057161155</v>
      </c>
      <c r="AL17" s="147">
        <v>3898.9970852344532</v>
      </c>
      <c r="AM17" s="148">
        <v>1589.3275038887725</v>
      </c>
      <c r="AN17" s="148">
        <v>7.0032361354677057</v>
      </c>
      <c r="AO17" s="148">
        <v>2.524603842690567</v>
      </c>
      <c r="AP17" s="148">
        <v>2022.4279792266241</v>
      </c>
      <c r="AQ17" s="148">
        <v>277.7137621408981</v>
      </c>
      <c r="AR17" s="147">
        <v>8387.5348114262124</v>
      </c>
      <c r="AS17" s="147">
        <v>2353.1592749068868</v>
      </c>
      <c r="AT17" s="148">
        <v>594.78196015415335</v>
      </c>
      <c r="AU17" s="148">
        <v>569.35674604360963</v>
      </c>
      <c r="AV17" s="148">
        <v>221.15885474132503</v>
      </c>
      <c r="AW17" s="148">
        <v>967.86171396779889</v>
      </c>
      <c r="AX17" s="147">
        <v>1588.7147987427829</v>
      </c>
      <c r="AY17" s="148">
        <v>803.05725202410395</v>
      </c>
      <c r="AZ17" s="148">
        <v>305.01137996010345</v>
      </c>
      <c r="BA17" s="148">
        <v>480.6461667585753</v>
      </c>
      <c r="BB17" s="147">
        <v>436.42679065060128</v>
      </c>
      <c r="BC17" s="148">
        <v>0</v>
      </c>
      <c r="BD17" s="147">
        <v>8942.731710309039</v>
      </c>
      <c r="BE17" s="148">
        <v>6098.7854249114253</v>
      </c>
      <c r="BF17" s="148">
        <v>767.9781761327539</v>
      </c>
      <c r="BG17" s="148">
        <v>1455.7167763525515</v>
      </c>
      <c r="BH17" s="148">
        <v>252.76100432894688</v>
      </c>
      <c r="BI17" s="148">
        <v>367.49032858336329</v>
      </c>
      <c r="BJ17" s="147">
        <v>3672.0700092531138</v>
      </c>
      <c r="BK17" s="148">
        <v>190.0023878839369</v>
      </c>
      <c r="BL17" s="148">
        <v>2854.7170804517737</v>
      </c>
      <c r="BM17" s="148">
        <v>194.2301766096906</v>
      </c>
      <c r="BN17" s="148">
        <v>433.12036430771229</v>
      </c>
      <c r="BO17" s="147">
        <v>7620.4416115353952</v>
      </c>
      <c r="BP17" s="147">
        <v>6508.6642164017176</v>
      </c>
      <c r="BQ17" s="147">
        <v>9663.7353960732762</v>
      </c>
      <c r="BR17" s="148">
        <v>5749.2324411946165</v>
      </c>
      <c r="BS17" s="148">
        <v>3914.5029548786592</v>
      </c>
      <c r="BT17" s="147">
        <v>2935.6024189403743</v>
      </c>
      <c r="BU17" s="148">
        <v>1517.1719692554034</v>
      </c>
      <c r="BV17" s="148">
        <v>1418.4304496849709</v>
      </c>
      <c r="BW17" s="147">
        <v>3886.7077891591384</v>
      </c>
      <c r="BX17" s="148">
        <v>984.03674844974557</v>
      </c>
      <c r="BY17" s="148">
        <v>290.61481200398305</v>
      </c>
      <c r="BZ17" s="148">
        <v>2612.0562287054099</v>
      </c>
      <c r="CA17" s="147">
        <v>806.85139638796375</v>
      </c>
      <c r="CB17" s="147">
        <v>0</v>
      </c>
      <c r="CC17" s="158">
        <v>142550.529351059</v>
      </c>
      <c r="CD17" s="148">
        <v>117283.80861271475</v>
      </c>
      <c r="CE17" s="148">
        <v>41.410267988154033</v>
      </c>
      <c r="CF17" s="148">
        <v>25225.310470356111</v>
      </c>
      <c r="CG17" s="153">
        <v>2211.6240397494985</v>
      </c>
      <c r="CH17" s="153">
        <v>50.810838400131615</v>
      </c>
      <c r="CI17" s="153">
        <v>24291.5</v>
      </c>
      <c r="CJ17" s="149"/>
      <c r="CK17" s="151">
        <v>623298.45999999985</v>
      </c>
      <c r="CL17" s="144" t="str">
        <f>IF(ROUND(SUM(CK17),1)&gt;ROUND(SUM(Tableau_A!CK17),1),"Supply &lt; Use",IF(ROUND(SUM(CK17),1)&lt;ROUND(SUM(Tableau_A!CK17),1),"Supply &gt; Use",""))</f>
        <v/>
      </c>
    </row>
    <row r="18" spans="1:90" s="157" customFormat="1" ht="26.25" customHeight="1" x14ac:dyDescent="0.25">
      <c r="A18" s="293" t="s">
        <v>137</v>
      </c>
      <c r="B18" s="216" t="s">
        <v>102</v>
      </c>
      <c r="C18" s="146">
        <v>17479.114419218429</v>
      </c>
      <c r="D18" s="147">
        <v>290.48197093514113</v>
      </c>
      <c r="E18" s="148">
        <v>8.7224478137700192</v>
      </c>
      <c r="F18" s="148">
        <v>214.29556033899135</v>
      </c>
      <c r="G18" s="148">
        <v>67.463962782379738</v>
      </c>
      <c r="H18" s="147">
        <v>103.50788216989554</v>
      </c>
      <c r="I18" s="147">
        <v>2206.3170844338229</v>
      </c>
      <c r="J18" s="148">
        <v>47.642738731165885</v>
      </c>
      <c r="K18" s="148">
        <v>16.783339927035843</v>
      </c>
      <c r="L18" s="148">
        <v>16.224163460678096</v>
      </c>
      <c r="M18" s="148">
        <v>7.8633625422865485</v>
      </c>
      <c r="N18" s="148">
        <v>25.459800027650672</v>
      </c>
      <c r="O18" s="148">
        <v>993.72239238590669</v>
      </c>
      <c r="P18" s="148">
        <v>243.72914932010855</v>
      </c>
      <c r="Q18" s="148">
        <v>7.7345276795325564</v>
      </c>
      <c r="R18" s="148">
        <v>32.565089321665781</v>
      </c>
      <c r="S18" s="148">
        <v>159.8862634314745</v>
      </c>
      <c r="T18" s="148">
        <v>1.5353097690136823</v>
      </c>
      <c r="U18" s="148">
        <v>286.1213014277198</v>
      </c>
      <c r="V18" s="148">
        <v>11.47395344418231</v>
      </c>
      <c r="W18" s="148">
        <v>9.8178186133145413</v>
      </c>
      <c r="X18" s="148">
        <v>37.167221296752302</v>
      </c>
      <c r="Y18" s="148">
        <v>21.983722666623216</v>
      </c>
      <c r="Z18" s="148">
        <v>6.6944509860733898</v>
      </c>
      <c r="AA18" s="148">
        <v>19.703799778873734</v>
      </c>
      <c r="AB18" s="148">
        <v>260.20867962376485</v>
      </c>
      <c r="AC18" s="147">
        <v>0</v>
      </c>
      <c r="AD18" s="147">
        <v>61.585289197834356</v>
      </c>
      <c r="AE18" s="148">
        <v>21.689613622766934</v>
      </c>
      <c r="AF18" s="148">
        <v>39.895675575067422</v>
      </c>
      <c r="AG18" s="147">
        <v>1431.3301275733202</v>
      </c>
      <c r="AH18" s="147">
        <v>1092.0164715025587</v>
      </c>
      <c r="AI18" s="148">
        <v>179.32505024054501</v>
      </c>
      <c r="AJ18" s="148">
        <v>718.14873582558153</v>
      </c>
      <c r="AK18" s="148">
        <v>194.54268543643218</v>
      </c>
      <c r="AL18" s="147">
        <v>2599.0349691673282</v>
      </c>
      <c r="AM18" s="148">
        <v>1409.2609027444628</v>
      </c>
      <c r="AN18" s="148">
        <v>2.9904452253521248</v>
      </c>
      <c r="AO18" s="148">
        <v>80.837736298035495</v>
      </c>
      <c r="AP18" s="148">
        <v>1066.1211118838041</v>
      </c>
      <c r="AQ18" s="148">
        <v>39.824773015673784</v>
      </c>
      <c r="AR18" s="147">
        <v>101.13615785261423</v>
      </c>
      <c r="AS18" s="147">
        <v>354.25672590459345</v>
      </c>
      <c r="AT18" s="148">
        <v>12.336688184451535</v>
      </c>
      <c r="AU18" s="148">
        <v>64.144534876442549</v>
      </c>
      <c r="AV18" s="148">
        <v>17.383712550585351</v>
      </c>
      <c r="AW18" s="148">
        <v>260.39179029311401</v>
      </c>
      <c r="AX18" s="147">
        <v>201.03316541604255</v>
      </c>
      <c r="AY18" s="148">
        <v>1.0199087492726543E-3</v>
      </c>
      <c r="AZ18" s="148">
        <v>42.683082826186912</v>
      </c>
      <c r="BA18" s="148">
        <v>158.34906268110637</v>
      </c>
      <c r="BB18" s="147">
        <v>97.699660614101234</v>
      </c>
      <c r="BC18" s="148">
        <v>0</v>
      </c>
      <c r="BD18" s="147">
        <v>1383.9593508071134</v>
      </c>
      <c r="BE18" s="148">
        <v>621.88010685179745</v>
      </c>
      <c r="BF18" s="148">
        <v>642.19173438363214</v>
      </c>
      <c r="BG18" s="148">
        <v>8.1994617598836559</v>
      </c>
      <c r="BH18" s="148">
        <v>97.486387464479847</v>
      </c>
      <c r="BI18" s="148">
        <v>14.201660347320527</v>
      </c>
      <c r="BJ18" s="147">
        <v>3214.3380924469466</v>
      </c>
      <c r="BK18" s="148">
        <v>2782.1627151011658</v>
      </c>
      <c r="BL18" s="148">
        <v>46.877155879565038</v>
      </c>
      <c r="BM18" s="148">
        <v>33.275543478736175</v>
      </c>
      <c r="BN18" s="148">
        <v>352.02267798747909</v>
      </c>
      <c r="BO18" s="147">
        <v>1976.5593560359857</v>
      </c>
      <c r="BP18" s="147">
        <v>140.34028561277637</v>
      </c>
      <c r="BQ18" s="147">
        <v>1746.3273101904661</v>
      </c>
      <c r="BR18" s="148">
        <v>1560.1273304777794</v>
      </c>
      <c r="BS18" s="148">
        <v>186.1999797126866</v>
      </c>
      <c r="BT18" s="147">
        <v>83.107323484984221</v>
      </c>
      <c r="BU18" s="148">
        <v>46.673441612155415</v>
      </c>
      <c r="BV18" s="148">
        <v>36.433881872828813</v>
      </c>
      <c r="BW18" s="147">
        <v>395.63425126508349</v>
      </c>
      <c r="BX18" s="148">
        <v>32.016616746097569</v>
      </c>
      <c r="BY18" s="148">
        <v>10.174524784359132</v>
      </c>
      <c r="BZ18" s="148">
        <v>353.44310973462677</v>
      </c>
      <c r="CA18" s="147">
        <v>0.448944607820705</v>
      </c>
      <c r="CB18" s="147">
        <v>0</v>
      </c>
      <c r="CC18" s="158">
        <v>39928.38386352433</v>
      </c>
      <c r="CD18" s="148">
        <v>291.61993655168175</v>
      </c>
      <c r="CE18" s="148">
        <v>38733.886935524337</v>
      </c>
      <c r="CF18" s="148">
        <v>902.8769914483097</v>
      </c>
      <c r="CG18" s="153">
        <v>-15670.957282742776</v>
      </c>
      <c r="CH18" s="153">
        <v>0</v>
      </c>
      <c r="CI18" s="153">
        <v>237829</v>
      </c>
      <c r="CJ18" s="149"/>
      <c r="CK18" s="151">
        <v>279565.54099999997</v>
      </c>
      <c r="CL18" s="144" t="str">
        <f>IF(ROUND(SUM(CK18),1)&gt;ROUND(SUM(Tableau_A!CK18),1),"Supply &lt; Use",IF(ROUND(SUM(CK18),1)&lt;ROUND(SUM(Tableau_A!CK18),1),"Supply &gt; Use",""))</f>
        <v/>
      </c>
    </row>
    <row r="19" spans="1:90" s="157" customFormat="1" ht="26.25" customHeight="1" x14ac:dyDescent="0.25">
      <c r="A19" s="293" t="s">
        <v>138</v>
      </c>
      <c r="B19" s="216" t="s">
        <v>103</v>
      </c>
      <c r="C19" s="146">
        <v>69654.954678148963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72.976724376000007</v>
      </c>
      <c r="AD19" s="147">
        <v>0</v>
      </c>
      <c r="AE19" s="148">
        <v>0</v>
      </c>
      <c r="AF19" s="148">
        <v>0</v>
      </c>
      <c r="AG19" s="147">
        <v>0</v>
      </c>
      <c r="AH19" s="147">
        <v>0</v>
      </c>
      <c r="AI19" s="148">
        <v>0</v>
      </c>
      <c r="AJ19" s="148">
        <v>0</v>
      </c>
      <c r="AK19" s="148">
        <v>0</v>
      </c>
      <c r="AL19" s="147">
        <v>68123.304493625474</v>
      </c>
      <c r="AM19" s="148">
        <v>0</v>
      </c>
      <c r="AN19" s="148">
        <v>0</v>
      </c>
      <c r="AO19" s="148">
        <v>68123.304493625474</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1458.67346014749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-2474.2626781489671</v>
      </c>
      <c r="CH19" s="153">
        <v>0</v>
      </c>
      <c r="CI19" s="153">
        <v>37969</v>
      </c>
      <c r="CJ19" s="149"/>
      <c r="CK19" s="151">
        <v>105149.692</v>
      </c>
      <c r="CL19" s="144" t="str">
        <f>IF(ROUND(SUM(CK19),1)&gt;ROUND(SUM(Tableau_A!CK19),1),"Supply &lt; Use",IF(ROUND(SUM(CK19),1)&lt;ROUND(SUM(Tableau_A!CK19),1),"Supply &gt; Use",""))</f>
        <v/>
      </c>
    </row>
    <row r="20" spans="1:90" s="157" customFormat="1" ht="26.25" customHeight="1" x14ac:dyDescent="0.25">
      <c r="A20" s="293" t="s">
        <v>139</v>
      </c>
      <c r="B20" s="216" t="s">
        <v>104</v>
      </c>
      <c r="C20" s="146">
        <v>225436.38035951403</v>
      </c>
      <c r="D20" s="147">
        <v>0</v>
      </c>
      <c r="E20" s="148">
        <v>0</v>
      </c>
      <c r="F20" s="148">
        <v>0</v>
      </c>
      <c r="G20" s="148">
        <v>0</v>
      </c>
      <c r="H20" s="147">
        <v>0</v>
      </c>
      <c r="I20" s="147">
        <v>225436.38035951403</v>
      </c>
      <c r="J20" s="148">
        <v>0</v>
      </c>
      <c r="K20" s="148">
        <v>0</v>
      </c>
      <c r="L20" s="148">
        <v>0</v>
      </c>
      <c r="M20" s="148">
        <v>0</v>
      </c>
      <c r="N20" s="148">
        <v>0</v>
      </c>
      <c r="O20" s="148">
        <v>0</v>
      </c>
      <c r="P20" s="148">
        <v>225436.38035951403</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25341.826070565032</v>
      </c>
      <c r="CH20" s="153">
        <v>-1474.2064300790953</v>
      </c>
      <c r="CI20" s="153">
        <v>43912</v>
      </c>
      <c r="CJ20" s="149"/>
      <c r="CK20" s="151">
        <v>293216</v>
      </c>
      <c r="CL20" s="144" t="str">
        <f>IF(ROUND(SUM(CK20),1)&gt;ROUND(SUM(Tableau_A!CK20),1),"Supply &lt; Use",IF(ROUND(SUM(CK20),1)&lt;ROUND(SUM(Tableau_A!CK20),1),"Supply &gt; Use",""))</f>
        <v/>
      </c>
    </row>
    <row r="21" spans="1:90" s="157" customFormat="1" ht="26.25" customHeight="1" x14ac:dyDescent="0.25">
      <c r="A21" s="293" t="s">
        <v>140</v>
      </c>
      <c r="B21" s="216" t="s">
        <v>105</v>
      </c>
      <c r="C21" s="146">
        <v>173538.64822505106</v>
      </c>
      <c r="D21" s="147">
        <v>12157.896988084723</v>
      </c>
      <c r="E21" s="148">
        <v>7325.6870286963913</v>
      </c>
      <c r="F21" s="148">
        <v>4036.56407845584</v>
      </c>
      <c r="G21" s="148">
        <v>795.6458809324921</v>
      </c>
      <c r="H21" s="147">
        <v>321.67895899214346</v>
      </c>
      <c r="I21" s="147">
        <v>17085.614317633801</v>
      </c>
      <c r="J21" s="148">
        <v>3394.1122331351562</v>
      </c>
      <c r="K21" s="148">
        <v>402.14510507450768</v>
      </c>
      <c r="L21" s="148">
        <v>732.91381306038625</v>
      </c>
      <c r="M21" s="148">
        <v>297.05824047475357</v>
      </c>
      <c r="N21" s="148">
        <v>238.45622998329156</v>
      </c>
      <c r="O21" s="148">
        <v>5407.1462642915349</v>
      </c>
      <c r="P21" s="148">
        <v>205.81894830591705</v>
      </c>
      <c r="Q21" s="148">
        <v>538.58448225099994</v>
      </c>
      <c r="R21" s="148">
        <v>513.55339017886593</v>
      </c>
      <c r="S21" s="148">
        <v>1347.6649812775577</v>
      </c>
      <c r="T21" s="148">
        <v>1096.4428558597988</v>
      </c>
      <c r="U21" s="148">
        <v>785.20339200037824</v>
      </c>
      <c r="V21" s="148">
        <v>359.48649880587067</v>
      </c>
      <c r="W21" s="148">
        <v>285.33584378652085</v>
      </c>
      <c r="X21" s="148">
        <v>433.49540514821518</v>
      </c>
      <c r="Y21" s="148">
        <v>313.0270665326492</v>
      </c>
      <c r="Z21" s="148">
        <v>83.44458662955563</v>
      </c>
      <c r="AA21" s="148">
        <v>382.55317690571655</v>
      </c>
      <c r="AB21" s="148">
        <v>269.17180393212504</v>
      </c>
      <c r="AC21" s="147">
        <v>1049.9059238652987</v>
      </c>
      <c r="AD21" s="147">
        <v>4126.840682565</v>
      </c>
      <c r="AE21" s="148">
        <v>137.48242012820424</v>
      </c>
      <c r="AF21" s="148">
        <v>3989.3582624367959</v>
      </c>
      <c r="AG21" s="147">
        <v>19160.668855179167</v>
      </c>
      <c r="AH21" s="147">
        <v>18101.881093216245</v>
      </c>
      <c r="AI21" s="148">
        <v>5242.2787946709986</v>
      </c>
      <c r="AJ21" s="148">
        <v>8725.5609460844244</v>
      </c>
      <c r="AK21" s="148">
        <v>4134.041352460823</v>
      </c>
      <c r="AL21" s="147">
        <v>61507.133636402803</v>
      </c>
      <c r="AM21" s="148">
        <v>44299.893453817866</v>
      </c>
      <c r="AN21" s="148">
        <v>12200.503147653075</v>
      </c>
      <c r="AO21" s="148">
        <v>9.5536422335930808</v>
      </c>
      <c r="AP21" s="148">
        <v>3550.3487371735218</v>
      </c>
      <c r="AQ21" s="148">
        <v>1446.8346555247399</v>
      </c>
      <c r="AR21" s="147">
        <v>3280.6284252791966</v>
      </c>
      <c r="AS21" s="147">
        <v>3131.7117477577463</v>
      </c>
      <c r="AT21" s="148">
        <v>487.93063620929337</v>
      </c>
      <c r="AU21" s="148">
        <v>178.66199358434855</v>
      </c>
      <c r="AV21" s="148">
        <v>319.4361056639475</v>
      </c>
      <c r="AW21" s="148">
        <v>2145.6830123001569</v>
      </c>
      <c r="AX21" s="147">
        <v>0</v>
      </c>
      <c r="AY21" s="148">
        <v>0</v>
      </c>
      <c r="AZ21" s="148">
        <v>0</v>
      </c>
      <c r="BA21" s="148">
        <v>0</v>
      </c>
      <c r="BB21" s="147">
        <v>2826.3902768525736</v>
      </c>
      <c r="BC21" s="148">
        <v>0</v>
      </c>
      <c r="BD21" s="147">
        <v>6273.2611909574834</v>
      </c>
      <c r="BE21" s="148">
        <v>3564.2688514954925</v>
      </c>
      <c r="BF21" s="148">
        <v>2249.2114598620078</v>
      </c>
      <c r="BG21" s="148">
        <v>165.49576330495128</v>
      </c>
      <c r="BH21" s="148">
        <v>55.355796465364946</v>
      </c>
      <c r="BI21" s="148">
        <v>238.92931982966701</v>
      </c>
      <c r="BJ21" s="147">
        <v>7073.4229746635074</v>
      </c>
      <c r="BK21" s="148">
        <v>2223.9625322195784</v>
      </c>
      <c r="BL21" s="148">
        <v>244.40301113074014</v>
      </c>
      <c r="BM21" s="148">
        <v>100.25120751164408</v>
      </c>
      <c r="BN21" s="148">
        <v>4504.8062238015445</v>
      </c>
      <c r="BO21" s="147">
        <v>6901.4422363572776</v>
      </c>
      <c r="BP21" s="147">
        <v>2248.3769155003583</v>
      </c>
      <c r="BQ21" s="147">
        <v>7150.4486591834066</v>
      </c>
      <c r="BR21" s="148">
        <v>4816.0698158892092</v>
      </c>
      <c r="BS21" s="148">
        <v>2334.3788432941978</v>
      </c>
      <c r="BT21" s="147">
        <v>421.60237023685852</v>
      </c>
      <c r="BU21" s="148">
        <v>244.62639891057563</v>
      </c>
      <c r="BV21" s="148">
        <v>176.97597132628286</v>
      </c>
      <c r="BW21" s="147">
        <v>719.74297232349875</v>
      </c>
      <c r="BX21" s="148">
        <v>84.034562574370256</v>
      </c>
      <c r="BY21" s="148">
        <v>239.34102046122155</v>
      </c>
      <c r="BZ21" s="148">
        <v>396.36738928790692</v>
      </c>
      <c r="CA21" s="147">
        <v>0</v>
      </c>
      <c r="CB21" s="147">
        <v>0</v>
      </c>
      <c r="CC21" s="158">
        <v>64774.491662250242</v>
      </c>
      <c r="CD21" s="148">
        <v>0</v>
      </c>
      <c r="CE21" s="148">
        <v>64774.491662250242</v>
      </c>
      <c r="CF21" s="148">
        <v>0</v>
      </c>
      <c r="CG21" s="153">
        <v>-54465.935556678101</v>
      </c>
      <c r="CH21" s="153">
        <v>-3.6000037653138861E-6</v>
      </c>
      <c r="CI21" s="153">
        <v>429877.21184499998</v>
      </c>
      <c r="CJ21" s="149"/>
      <c r="CK21" s="151">
        <v>613724.41617202316</v>
      </c>
      <c r="CL21" s="144" t="str">
        <f>IF(ROUND(SUM(CK21),1)&gt;ROUND(SUM(Tableau_A!CK21),1),"Supply &lt; Use",IF(ROUND(SUM(CK21),1)&lt;ROUND(SUM(Tableau_A!CK21),1),"Supply &gt; Use",""))</f>
        <v/>
      </c>
    </row>
    <row r="22" spans="1:90" s="157" customFormat="1" ht="26.25" customHeight="1" x14ac:dyDescent="0.25">
      <c r="A22" s="293" t="s">
        <v>141</v>
      </c>
      <c r="B22" s="216" t="s">
        <v>106</v>
      </c>
      <c r="C22" s="146">
        <v>46805.754526841658</v>
      </c>
      <c r="D22" s="147">
        <v>13945.749313486558</v>
      </c>
      <c r="E22" s="148">
        <v>8868.3851678643387</v>
      </c>
      <c r="F22" s="148">
        <v>2637.7064182609197</v>
      </c>
      <c r="G22" s="148">
        <v>2439.6577273613002</v>
      </c>
      <c r="H22" s="147">
        <v>254.19446711643891</v>
      </c>
      <c r="I22" s="147">
        <v>7080.5783621145911</v>
      </c>
      <c r="J22" s="148">
        <v>1114.2429350028358</v>
      </c>
      <c r="K22" s="148">
        <v>133.69601296469395</v>
      </c>
      <c r="L22" s="148">
        <v>328.12609410056706</v>
      </c>
      <c r="M22" s="148">
        <v>114.50895941236908</v>
      </c>
      <c r="N22" s="148">
        <v>50.152320184530936</v>
      </c>
      <c r="O22" s="148">
        <v>89.237974388437749</v>
      </c>
      <c r="P22" s="148">
        <v>666.41240955854232</v>
      </c>
      <c r="Q22" s="148">
        <v>55.904369302082216</v>
      </c>
      <c r="R22" s="148">
        <v>556.2115827181193</v>
      </c>
      <c r="S22" s="148">
        <v>2162.7876462476925</v>
      </c>
      <c r="T22" s="148">
        <v>383.17684928667643</v>
      </c>
      <c r="U22" s="148">
        <v>304.6870449615883</v>
      </c>
      <c r="V22" s="148">
        <v>71.423154154816217</v>
      </c>
      <c r="W22" s="148">
        <v>51.105161457130123</v>
      </c>
      <c r="X22" s="148">
        <v>233.4825070759683</v>
      </c>
      <c r="Y22" s="148">
        <v>102.89580112122086</v>
      </c>
      <c r="Z22" s="148">
        <v>34.190659737170499</v>
      </c>
      <c r="AA22" s="148">
        <v>480.08164723546082</v>
      </c>
      <c r="AB22" s="148">
        <v>148.25523320468992</v>
      </c>
      <c r="AC22" s="147">
        <v>162.74652623616214</v>
      </c>
      <c r="AD22" s="147">
        <v>1407.6261248998358</v>
      </c>
      <c r="AE22" s="148">
        <v>342.93705945773388</v>
      </c>
      <c r="AF22" s="148">
        <v>1064.6890654421018</v>
      </c>
      <c r="AG22" s="147">
        <v>5479.5499026521593</v>
      </c>
      <c r="AH22" s="147">
        <v>4110.6169110676592</v>
      </c>
      <c r="AI22" s="148">
        <v>566.37633490939891</v>
      </c>
      <c r="AJ22" s="148">
        <v>1156.2374970837159</v>
      </c>
      <c r="AK22" s="148">
        <v>2388.0030790745445</v>
      </c>
      <c r="AL22" s="147">
        <v>1496.5178354960697</v>
      </c>
      <c r="AM22" s="148">
        <v>1202.9511391021936</v>
      </c>
      <c r="AN22" s="148">
        <v>0.52979430116864556</v>
      </c>
      <c r="AO22" s="148">
        <v>0.65980695126999345</v>
      </c>
      <c r="AP22" s="148">
        <v>224.69533212996052</v>
      </c>
      <c r="AQ22" s="148">
        <v>67.681763011476917</v>
      </c>
      <c r="AR22" s="147">
        <v>1563.8961187492823</v>
      </c>
      <c r="AS22" s="147">
        <v>491.53627182952869</v>
      </c>
      <c r="AT22" s="148">
        <v>33.87525105932751</v>
      </c>
      <c r="AU22" s="148">
        <v>325.98615483297391</v>
      </c>
      <c r="AV22" s="148">
        <v>41.546864612380674</v>
      </c>
      <c r="AW22" s="148">
        <v>90.128001324846565</v>
      </c>
      <c r="AX22" s="147">
        <v>335.18809510755568</v>
      </c>
      <c r="AY22" s="148">
        <v>184.4037967730697</v>
      </c>
      <c r="AZ22" s="148">
        <v>81.664023429254769</v>
      </c>
      <c r="BA22" s="148">
        <v>69.120274905231241</v>
      </c>
      <c r="BB22" s="147">
        <v>75.171538979827034</v>
      </c>
      <c r="BC22" s="148">
        <v>0</v>
      </c>
      <c r="BD22" s="147">
        <v>1520.3065080181163</v>
      </c>
      <c r="BE22" s="148">
        <v>990.63274374983257</v>
      </c>
      <c r="BF22" s="148">
        <v>106.71879527756782</v>
      </c>
      <c r="BG22" s="148">
        <v>322.92472445665891</v>
      </c>
      <c r="BH22" s="148">
        <v>42.319593060279821</v>
      </c>
      <c r="BI22" s="148">
        <v>57.710651473777347</v>
      </c>
      <c r="BJ22" s="147">
        <v>574.37885898274885</v>
      </c>
      <c r="BK22" s="148">
        <v>25.469894390220226</v>
      </c>
      <c r="BL22" s="148">
        <v>355.84360506449633</v>
      </c>
      <c r="BM22" s="148">
        <v>26.629250635970884</v>
      </c>
      <c r="BN22" s="148">
        <v>166.43610889206133</v>
      </c>
      <c r="BO22" s="147">
        <v>1463.4373854063558</v>
      </c>
      <c r="BP22" s="147">
        <v>1456.3704677937083</v>
      </c>
      <c r="BQ22" s="147">
        <v>1178.578150212395</v>
      </c>
      <c r="BR22" s="148">
        <v>624.9214379865731</v>
      </c>
      <c r="BS22" s="148">
        <v>553.65671222582182</v>
      </c>
      <c r="BT22" s="147">
        <v>1623.5078761990478</v>
      </c>
      <c r="BU22" s="148">
        <v>788.57190190249878</v>
      </c>
      <c r="BV22" s="148">
        <v>834.93597429654903</v>
      </c>
      <c r="BW22" s="147">
        <v>2044.1907969870576</v>
      </c>
      <c r="BX22" s="148">
        <v>327.5192831316329</v>
      </c>
      <c r="BY22" s="148">
        <v>102.51095567430706</v>
      </c>
      <c r="BZ22" s="148">
        <v>1614.1605581811177</v>
      </c>
      <c r="CA22" s="147">
        <v>541.61301550656572</v>
      </c>
      <c r="CB22" s="147">
        <v>0</v>
      </c>
      <c r="CC22" s="158">
        <v>107999.19562571862</v>
      </c>
      <c r="CD22" s="148">
        <v>99440.349719588412</v>
      </c>
      <c r="CE22" s="148">
        <v>0</v>
      </c>
      <c r="CF22" s="148">
        <v>8558.8459061302055</v>
      </c>
      <c r="CG22" s="153">
        <v>53171.350486816547</v>
      </c>
      <c r="CH22" s="153">
        <v>1.360007627226878E-5</v>
      </c>
      <c r="CI22" s="153">
        <v>209605</v>
      </c>
      <c r="CJ22" s="149"/>
      <c r="CK22" s="151">
        <v>417581.3006529769</v>
      </c>
      <c r="CL22" s="144" t="str">
        <f>IF(ROUND(SUM(CK22),1)&gt;ROUND(SUM(Tableau_A!CK22),1),"Supply &lt; Use",IF(ROUND(SUM(CK22),1)&lt;ROUND(SUM(Tableau_A!CK22),1),"Supply &gt; Use",""))</f>
        <v/>
      </c>
    </row>
    <row r="23" spans="1:90" s="157" customFormat="1" ht="26.25" customHeight="1" x14ac:dyDescent="0.25">
      <c r="A23" s="293" t="s">
        <v>142</v>
      </c>
      <c r="B23" s="216" t="s">
        <v>107</v>
      </c>
      <c r="C23" s="146">
        <v>28401.876169457861</v>
      </c>
      <c r="D23" s="147">
        <v>484.28298805030289</v>
      </c>
      <c r="E23" s="148">
        <v>484.28298805030289</v>
      </c>
      <c r="F23" s="148">
        <v>0</v>
      </c>
      <c r="G23" s="148">
        <v>0</v>
      </c>
      <c r="H23" s="147">
        <v>60.140739833771363</v>
      </c>
      <c r="I23" s="147">
        <v>4932.4307177552737</v>
      </c>
      <c r="J23" s="148">
        <v>94.114293034427092</v>
      </c>
      <c r="K23" s="148">
        <v>153.57293189065169</v>
      </c>
      <c r="L23" s="148">
        <v>17.370626952141496</v>
      </c>
      <c r="M23" s="148">
        <v>950.27346583981489</v>
      </c>
      <c r="N23" s="148">
        <v>80.894452548585193</v>
      </c>
      <c r="O23" s="148">
        <v>554.71</v>
      </c>
      <c r="P23" s="148">
        <v>1650.9067794783127</v>
      </c>
      <c r="Q23" s="148">
        <v>75.926430471219646</v>
      </c>
      <c r="R23" s="148">
        <v>32.886940768446301</v>
      </c>
      <c r="S23" s="148">
        <v>833.28576963822854</v>
      </c>
      <c r="T23" s="148">
        <v>369.89686305072001</v>
      </c>
      <c r="U23" s="148">
        <v>0.22323694430491883</v>
      </c>
      <c r="V23" s="148">
        <v>28.691056388585942</v>
      </c>
      <c r="W23" s="148">
        <v>26.545083248117574</v>
      </c>
      <c r="X23" s="148">
        <v>0.10419782677463964</v>
      </c>
      <c r="Y23" s="148">
        <v>0</v>
      </c>
      <c r="Z23" s="148">
        <v>0</v>
      </c>
      <c r="AA23" s="148">
        <v>28.809862304508243</v>
      </c>
      <c r="AB23" s="148">
        <v>34.218727370435445</v>
      </c>
      <c r="AC23" s="147">
        <v>0</v>
      </c>
      <c r="AD23" s="147">
        <v>1.7588005405179272</v>
      </c>
      <c r="AE23" s="148">
        <v>0.57566238209577003</v>
      </c>
      <c r="AF23" s="148">
        <v>1.1831381584221572</v>
      </c>
      <c r="AG23" s="147">
        <v>302.82832907362058</v>
      </c>
      <c r="AH23" s="147">
        <v>0.20054941461566866</v>
      </c>
      <c r="AI23" s="148">
        <v>2.629612269965367E-2</v>
      </c>
      <c r="AJ23" s="148">
        <v>8.4385590918135314E-2</v>
      </c>
      <c r="AK23" s="148">
        <v>8.9867700997879663E-2</v>
      </c>
      <c r="AL23" s="147">
        <v>22613.666554744894</v>
      </c>
      <c r="AM23" s="148">
        <v>0</v>
      </c>
      <c r="AN23" s="148">
        <v>22613.666554744894</v>
      </c>
      <c r="AO23" s="148">
        <v>0</v>
      </c>
      <c r="AP23" s="148">
        <v>0</v>
      </c>
      <c r="AQ23" s="148">
        <v>0</v>
      </c>
      <c r="AR23" s="147">
        <v>0</v>
      </c>
      <c r="AS23" s="147">
        <v>0.45361421438908045</v>
      </c>
      <c r="AT23" s="148">
        <v>0</v>
      </c>
      <c r="AU23" s="148">
        <v>0.45361421438908045</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2.004711569350313</v>
      </c>
      <c r="BU23" s="148">
        <v>0.95795626837836823</v>
      </c>
      <c r="BV23" s="148">
        <v>1.046755300971945</v>
      </c>
      <c r="BW23" s="147">
        <v>3.179379289623212</v>
      </c>
      <c r="BX23" s="148">
        <v>0.50353665161306693</v>
      </c>
      <c r="BY23" s="148">
        <v>2.4705853843314022E-3</v>
      </c>
      <c r="BZ23" s="148">
        <v>2.6733720526258136</v>
      </c>
      <c r="CA23" s="147">
        <v>0.92978497150379791</v>
      </c>
      <c r="CB23" s="147">
        <v>0</v>
      </c>
      <c r="CC23" s="158">
        <v>0</v>
      </c>
      <c r="CD23" s="148">
        <v>0</v>
      </c>
      <c r="CE23" s="148">
        <v>0</v>
      </c>
      <c r="CF23" s="148">
        <v>0</v>
      </c>
      <c r="CG23" s="153">
        <v>-10481.080169457884</v>
      </c>
      <c r="CH23" s="153">
        <v>0</v>
      </c>
      <c r="CI23" s="153">
        <v>362430</v>
      </c>
      <c r="CJ23" s="149"/>
      <c r="CK23" s="151">
        <v>380350.79599999997</v>
      </c>
      <c r="CL23" s="144" t="str">
        <f>IF(ROUND(SUM(CK23),1)&gt;ROUND(SUM(Tableau_A!CK23),1),"Supply &lt; Use",IF(ROUND(SUM(CK23),1)&lt;ROUND(SUM(Tableau_A!CK23),1),"Supply &gt; Use",""))</f>
        <v/>
      </c>
    </row>
    <row r="24" spans="1:90" s="157" customFormat="1" ht="26.25" customHeight="1" x14ac:dyDescent="0.25">
      <c r="A24" s="293" t="s">
        <v>143</v>
      </c>
      <c r="B24" s="216" t="s">
        <v>108</v>
      </c>
      <c r="C24" s="146">
        <v>114689.2133280002</v>
      </c>
      <c r="D24" s="147">
        <v>83.791662655307306</v>
      </c>
      <c r="E24" s="148">
        <v>83.37270443833512</v>
      </c>
      <c r="F24" s="148">
        <v>0.31494084411534384</v>
      </c>
      <c r="G24" s="148">
        <v>0.10401737285685063</v>
      </c>
      <c r="H24" s="147">
        <v>15.620275634373231</v>
      </c>
      <c r="I24" s="147">
        <v>112794.68156748301</v>
      </c>
      <c r="J24" s="148">
        <v>102.21392072880742</v>
      </c>
      <c r="K24" s="148">
        <v>12.81356706047341</v>
      </c>
      <c r="L24" s="148">
        <v>4.4495747012771041</v>
      </c>
      <c r="M24" s="148">
        <v>25.485900114345441</v>
      </c>
      <c r="N24" s="148">
        <v>16.623370220268992</v>
      </c>
      <c r="O24" s="148">
        <v>40766.159128050909</v>
      </c>
      <c r="P24" s="148">
        <v>71450.256079151266</v>
      </c>
      <c r="Q24" s="148">
        <v>101.96468745267219</v>
      </c>
      <c r="R24" s="148">
        <v>6.6066166700050992</v>
      </c>
      <c r="S24" s="148">
        <v>134.97743418810498</v>
      </c>
      <c r="T24" s="148">
        <v>17.271320005772523</v>
      </c>
      <c r="U24" s="148">
        <v>55.518636384106394</v>
      </c>
      <c r="V24" s="148">
        <v>10.675934440213151</v>
      </c>
      <c r="W24" s="148">
        <v>8.632410426039236</v>
      </c>
      <c r="X24" s="148">
        <v>34.564171529568974</v>
      </c>
      <c r="Y24" s="148">
        <v>10.760720822464988</v>
      </c>
      <c r="Z24" s="148">
        <v>1.9052263244450254</v>
      </c>
      <c r="AA24" s="148">
        <v>5.9314966444798003</v>
      </c>
      <c r="AB24" s="148">
        <v>27.871372567797017</v>
      </c>
      <c r="AC24" s="147">
        <v>820.42657212707161</v>
      </c>
      <c r="AD24" s="147">
        <v>46.006969242954966</v>
      </c>
      <c r="AE24" s="148">
        <v>10.433338694596426</v>
      </c>
      <c r="AF24" s="148">
        <v>35.573630548358537</v>
      </c>
      <c r="AG24" s="147">
        <v>86.981592643178345</v>
      </c>
      <c r="AH24" s="147">
        <v>437.5512421132164</v>
      </c>
      <c r="AI24" s="148">
        <v>80.808385267315288</v>
      </c>
      <c r="AJ24" s="148">
        <v>160.06336188913531</v>
      </c>
      <c r="AK24" s="148">
        <v>196.67949495676578</v>
      </c>
      <c r="AL24" s="147">
        <v>11.06093555691487</v>
      </c>
      <c r="AM24" s="148">
        <v>6.7305695896208144</v>
      </c>
      <c r="AN24" s="148">
        <v>0.20034398943470577</v>
      </c>
      <c r="AO24" s="148">
        <v>1.7217123176210769</v>
      </c>
      <c r="AP24" s="148">
        <v>0.87062829627126181</v>
      </c>
      <c r="AQ24" s="148">
        <v>1.5376813639670119</v>
      </c>
      <c r="AR24" s="147">
        <v>74.280881356171307</v>
      </c>
      <c r="AS24" s="147">
        <v>24.113540080160988</v>
      </c>
      <c r="AT24" s="148">
        <v>13.654436352428972</v>
      </c>
      <c r="AU24" s="148">
        <v>8.1319475813925184</v>
      </c>
      <c r="AV24" s="148">
        <v>0.93503423914513739</v>
      </c>
      <c r="AW24" s="148">
        <v>1.3921219071943582</v>
      </c>
      <c r="AX24" s="147">
        <v>2.932156647621639</v>
      </c>
      <c r="AY24" s="148">
        <v>1.8635082747359375</v>
      </c>
      <c r="AZ24" s="148">
        <v>0.80318852657515483</v>
      </c>
      <c r="BA24" s="148">
        <v>0.26545984631054709</v>
      </c>
      <c r="BB24" s="147">
        <v>1.9137701295973581</v>
      </c>
      <c r="BC24" s="148">
        <v>0</v>
      </c>
      <c r="BD24" s="147">
        <v>18.140193144455321</v>
      </c>
      <c r="BE24" s="148">
        <v>7.7018962362401675</v>
      </c>
      <c r="BF24" s="148">
        <v>1.9457979241165253</v>
      </c>
      <c r="BG24" s="148">
        <v>6.2452860296460537</v>
      </c>
      <c r="BH24" s="148">
        <v>0.17237726095014005</v>
      </c>
      <c r="BI24" s="148">
        <v>2.0748356935024352</v>
      </c>
      <c r="BJ24" s="147">
        <v>7.2630437363303422</v>
      </c>
      <c r="BK24" s="148">
        <v>0.82070482583744386</v>
      </c>
      <c r="BL24" s="148">
        <v>1.4499091033763352</v>
      </c>
      <c r="BM24" s="148">
        <v>0.21939042746452708</v>
      </c>
      <c r="BN24" s="148">
        <v>4.7730393796520367</v>
      </c>
      <c r="BO24" s="147">
        <v>21.964803475684111</v>
      </c>
      <c r="BP24" s="147">
        <v>60.38339444897025</v>
      </c>
      <c r="BQ24" s="147">
        <v>29.284665879462416</v>
      </c>
      <c r="BR24" s="148">
        <v>13.859497550309957</v>
      </c>
      <c r="BS24" s="148">
        <v>15.425168329152458</v>
      </c>
      <c r="BT24" s="147">
        <v>41.277951719202605</v>
      </c>
      <c r="BU24" s="148">
        <v>21.582975215258106</v>
      </c>
      <c r="BV24" s="148">
        <v>19.694976503944499</v>
      </c>
      <c r="BW24" s="147">
        <v>98.938444071843051</v>
      </c>
      <c r="BX24" s="148">
        <v>53.479357973891069</v>
      </c>
      <c r="BY24" s="148">
        <v>6.4053561537149513</v>
      </c>
      <c r="BZ24" s="148">
        <v>39.053729944237034</v>
      </c>
      <c r="CA24" s="147">
        <v>12.599665854686178</v>
      </c>
      <c r="CB24" s="147">
        <v>0</v>
      </c>
      <c r="CC24" s="158">
        <v>4899.4047965558493</v>
      </c>
      <c r="CD24" s="148">
        <v>1213.4060505220295</v>
      </c>
      <c r="CE24" s="148">
        <v>487.74968571747712</v>
      </c>
      <c r="CF24" s="148">
        <v>3198.2490603163428</v>
      </c>
      <c r="CG24" s="153">
        <v>-8868.8799595426826</v>
      </c>
      <c r="CH24" s="153">
        <v>-329.93843201290292</v>
      </c>
      <c r="CI24" s="153">
        <v>39789</v>
      </c>
      <c r="CJ24" s="149"/>
      <c r="CK24" s="151">
        <v>150178.79973300046</v>
      </c>
      <c r="CL24" s="144" t="str">
        <f>IF(ROUND(SUM(CK24),1)&gt;ROUND(SUM(Tableau_A!CK24),1),"Supply &lt; Use",IF(ROUND(SUM(CK24),1)&lt;ROUND(SUM(Tableau_A!CK24),1),"Supply &gt; Use",""))</f>
        <v/>
      </c>
    </row>
    <row r="25" spans="1:90" s="157" customFormat="1" ht="26.25" customHeight="1" x14ac:dyDescent="0.25">
      <c r="A25" s="293" t="s">
        <v>144</v>
      </c>
      <c r="B25" s="216" t="s">
        <v>109</v>
      </c>
      <c r="C25" s="146">
        <v>32505.701335240508</v>
      </c>
      <c r="D25" s="147">
        <v>86.646421476197176</v>
      </c>
      <c r="E25" s="148">
        <v>0</v>
      </c>
      <c r="F25" s="148">
        <v>0</v>
      </c>
      <c r="G25" s="148">
        <v>86.646421476197176</v>
      </c>
      <c r="H25" s="147">
        <v>2.6692676116022613</v>
      </c>
      <c r="I25" s="147">
        <v>28583.395920405601</v>
      </c>
      <c r="J25" s="148">
        <v>18.234374765642052</v>
      </c>
      <c r="K25" s="148">
        <v>6.2289086000000007E-2</v>
      </c>
      <c r="L25" s="148">
        <v>12.236403220145387</v>
      </c>
      <c r="M25" s="148">
        <v>2.4229895757388591</v>
      </c>
      <c r="N25" s="148">
        <v>1.7017182177867443</v>
      </c>
      <c r="O25" s="148">
        <v>12128.341859125892</v>
      </c>
      <c r="P25" s="148">
        <v>2186.2822611710858</v>
      </c>
      <c r="Q25" s="148">
        <v>0</v>
      </c>
      <c r="R25" s="148">
        <v>12.91827722509146</v>
      </c>
      <c r="S25" s="148">
        <v>12721.490447717217</v>
      </c>
      <c r="T25" s="148">
        <v>223.36220028241982</v>
      </c>
      <c r="U25" s="148">
        <v>18.749486461743494</v>
      </c>
      <c r="V25" s="148">
        <v>4.5113309248472593</v>
      </c>
      <c r="W25" s="148">
        <v>4.1739019065020866</v>
      </c>
      <c r="X25" s="148">
        <v>8.7514893582565154</v>
      </c>
      <c r="Y25" s="148">
        <v>0.17967131144921045</v>
      </c>
      <c r="Z25" s="148">
        <v>0.30910512777684979</v>
      </c>
      <c r="AA25" s="148">
        <v>1239.420951206607</v>
      </c>
      <c r="AB25" s="148">
        <v>0.2471637213963587</v>
      </c>
      <c r="AC25" s="147">
        <v>0.48564344517794111</v>
      </c>
      <c r="AD25" s="147">
        <v>0</v>
      </c>
      <c r="AE25" s="148">
        <v>0</v>
      </c>
      <c r="AF25" s="148">
        <v>0</v>
      </c>
      <c r="AG25" s="147">
        <v>3176.7976682376498</v>
      </c>
      <c r="AH25" s="147">
        <v>404.39940823440497</v>
      </c>
      <c r="AI25" s="148">
        <v>337.40087091501863</v>
      </c>
      <c r="AJ25" s="148">
        <v>66.998537319386358</v>
      </c>
      <c r="AK25" s="148">
        <v>0</v>
      </c>
      <c r="AL25" s="147">
        <v>0</v>
      </c>
      <c r="AM25" s="148">
        <v>0</v>
      </c>
      <c r="AN25" s="148">
        <v>0</v>
      </c>
      <c r="AO25" s="148">
        <v>0</v>
      </c>
      <c r="AP25" s="148">
        <v>0</v>
      </c>
      <c r="AQ25" s="148">
        <v>0</v>
      </c>
      <c r="AR25" s="147">
        <v>0</v>
      </c>
      <c r="AS25" s="147">
        <v>106.22770540948598</v>
      </c>
      <c r="AT25" s="148">
        <v>1.4746885145873323</v>
      </c>
      <c r="AU25" s="148">
        <v>0</v>
      </c>
      <c r="AV25" s="148">
        <v>0</v>
      </c>
      <c r="AW25" s="148">
        <v>104.75301689489865</v>
      </c>
      <c r="AX25" s="147">
        <v>0</v>
      </c>
      <c r="AY25" s="148">
        <v>0</v>
      </c>
      <c r="AZ25" s="148">
        <v>0</v>
      </c>
      <c r="BA25" s="148">
        <v>0</v>
      </c>
      <c r="BB25" s="147">
        <v>39.371109374426332</v>
      </c>
      <c r="BC25" s="148">
        <v>0</v>
      </c>
      <c r="BD25" s="147">
        <v>63.274816406032869</v>
      </c>
      <c r="BE25" s="148">
        <v>46.765163654821649</v>
      </c>
      <c r="BF25" s="148">
        <v>1.6681875855728026</v>
      </c>
      <c r="BG25" s="148">
        <v>14.841465165638418</v>
      </c>
      <c r="BH25" s="148">
        <v>0</v>
      </c>
      <c r="BI25" s="148">
        <v>0</v>
      </c>
      <c r="BJ25" s="147">
        <v>42.433374639932431</v>
      </c>
      <c r="BK25" s="148">
        <v>7.705748527797307</v>
      </c>
      <c r="BL25" s="148">
        <v>0</v>
      </c>
      <c r="BM25" s="148">
        <v>0</v>
      </c>
      <c r="BN25" s="148">
        <v>34.727626112135127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0.41902200000000001</v>
      </c>
      <c r="CD25" s="148">
        <v>0</v>
      </c>
      <c r="CE25" s="148">
        <v>0.41902200000000001</v>
      </c>
      <c r="CF25" s="148">
        <v>0</v>
      </c>
      <c r="CG25" s="153">
        <v>77997.179642759496</v>
      </c>
      <c r="CH25" s="153">
        <v>0</v>
      </c>
      <c r="CI25" s="153">
        <v>225949.2</v>
      </c>
      <c r="CJ25" s="149"/>
      <c r="CK25" s="151">
        <v>336452.5</v>
      </c>
      <c r="CL25" s="144" t="str">
        <f>IF(ROUND(SUM(CK25),1)&gt;ROUND(SUM(Tableau_A!CK25),1),"Supply &lt; Use",IF(ROUND(SUM(CK25),1)&lt;ROUND(SUM(Tableau_A!CK25),1),"Supply &gt; Use",""))</f>
        <v/>
      </c>
    </row>
    <row r="26" spans="1:90" s="157" customFormat="1" ht="26.25" customHeight="1" x14ac:dyDescent="0.25">
      <c r="A26" s="293" t="s">
        <v>145</v>
      </c>
      <c r="B26" s="216" t="s">
        <v>110</v>
      </c>
      <c r="C26" s="146">
        <v>443338.86311999999</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443338.86311999999</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443338.86311999999</v>
      </c>
      <c r="CL26" s="144" t="str">
        <f>IF(ROUND(SUM(CK26),1)&gt;ROUND(SUM(Tableau_A!CK26),1),"Supply &lt; Use",IF(ROUND(SUM(CK26),1)&lt;ROUND(SUM(Tableau_A!CK26),1),"Supply &gt; Use",""))</f>
        <v/>
      </c>
    </row>
    <row r="27" spans="1:90" s="157" customFormat="1" ht="26.25" customHeight="1" x14ac:dyDescent="0.25">
      <c r="A27" s="293" t="s">
        <v>146</v>
      </c>
      <c r="B27" s="216" t="s">
        <v>111</v>
      </c>
      <c r="C27" s="146">
        <v>55513.805151494525</v>
      </c>
      <c r="D27" s="147">
        <v>485.38123319592296</v>
      </c>
      <c r="E27" s="148">
        <v>485.38123319592296</v>
      </c>
      <c r="F27" s="148">
        <v>0</v>
      </c>
      <c r="G27" s="148">
        <v>0</v>
      </c>
      <c r="H27" s="147">
        <v>23.22793630022322</v>
      </c>
      <c r="I27" s="147">
        <v>23917.706283215033</v>
      </c>
      <c r="J27" s="148">
        <v>2717.4756763752157</v>
      </c>
      <c r="K27" s="148">
        <v>0.35860000000000003</v>
      </c>
      <c r="L27" s="148">
        <v>1595.4507354855514</v>
      </c>
      <c r="M27" s="148">
        <v>11107.709542632419</v>
      </c>
      <c r="N27" s="148">
        <v>4687.6224126855759</v>
      </c>
      <c r="O27" s="148">
        <v>30.052943663391023</v>
      </c>
      <c r="P27" s="148">
        <v>63.308717028058453</v>
      </c>
      <c r="Q27" s="148">
        <v>53.39783062194153</v>
      </c>
      <c r="R27" s="148">
        <v>1782.9737602823479</v>
      </c>
      <c r="S27" s="148">
        <v>414.9242936997768</v>
      </c>
      <c r="T27" s="148">
        <v>0</v>
      </c>
      <c r="U27" s="148">
        <v>10.255012295766518</v>
      </c>
      <c r="V27" s="148">
        <v>4.2167415418627314</v>
      </c>
      <c r="W27" s="148">
        <v>2.8016817959557341</v>
      </c>
      <c r="X27" s="148">
        <v>10.978088109122531</v>
      </c>
      <c r="Y27" s="148">
        <v>6.5675910661455239</v>
      </c>
      <c r="Z27" s="148">
        <v>0.81559311721488492</v>
      </c>
      <c r="AA27" s="148">
        <v>1424.7547391407547</v>
      </c>
      <c r="AB27" s="148">
        <v>4.0423236739320725</v>
      </c>
      <c r="AC27" s="147">
        <v>21934.818537436997</v>
      </c>
      <c r="AD27" s="147">
        <v>1109.1275574230956</v>
      </c>
      <c r="AE27" s="148">
        <v>1.1271074905059961</v>
      </c>
      <c r="AF27" s="148">
        <v>1108.0004499325896</v>
      </c>
      <c r="AG27" s="147">
        <v>7395.8793837025996</v>
      </c>
      <c r="AH27" s="147">
        <v>75.255971068982348</v>
      </c>
      <c r="AI27" s="148">
        <v>9.6291826764516486</v>
      </c>
      <c r="AJ27" s="148">
        <v>22.979322389656907</v>
      </c>
      <c r="AK27" s="148">
        <v>42.647466002873792</v>
      </c>
      <c r="AL27" s="147">
        <v>0.37858953174619048</v>
      </c>
      <c r="AM27" s="148">
        <v>0.28926621861340451</v>
      </c>
      <c r="AN27" s="148">
        <v>5.9660218648910704E-4</v>
      </c>
      <c r="AO27" s="148">
        <v>6.8932563469600308E-4</v>
      </c>
      <c r="AP27" s="148">
        <v>2.7873156549141388E-2</v>
      </c>
      <c r="AQ27" s="148">
        <v>6.0164228762459471E-2</v>
      </c>
      <c r="AR27" s="147">
        <v>21.517937734431023</v>
      </c>
      <c r="AS27" s="147">
        <v>382.86529225298335</v>
      </c>
      <c r="AT27" s="148">
        <v>382.48899311497945</v>
      </c>
      <c r="AU27" s="148">
        <v>0.13945494297673625</v>
      </c>
      <c r="AV27" s="148">
        <v>3.3038160303084679E-2</v>
      </c>
      <c r="AW27" s="148">
        <v>0.2038060347240975</v>
      </c>
      <c r="AX27" s="147">
        <v>0.26038401193459493</v>
      </c>
      <c r="AY27" s="148">
        <v>0.11943370196633074</v>
      </c>
      <c r="AZ27" s="148">
        <v>3.6057535012983144E-2</v>
      </c>
      <c r="BA27" s="148">
        <v>0.10489277495528103</v>
      </c>
      <c r="BB27" s="147">
        <v>0.15293764014019023</v>
      </c>
      <c r="BC27" s="148">
        <v>0</v>
      </c>
      <c r="BD27" s="147">
        <v>12.267550178428829</v>
      </c>
      <c r="BE27" s="148">
        <v>3.1432508352256292</v>
      </c>
      <c r="BF27" s="148">
        <v>0.17806759250650064</v>
      </c>
      <c r="BG27" s="148">
        <v>8.6764364453720066</v>
      </c>
      <c r="BH27" s="148">
        <v>5.1748868192223726E-2</v>
      </c>
      <c r="BI27" s="148">
        <v>0.21804643713246891</v>
      </c>
      <c r="BJ27" s="147">
        <v>0.75347804825809683</v>
      </c>
      <c r="BK27" s="148">
        <v>4.3943531019588838E-2</v>
      </c>
      <c r="BL27" s="148">
        <v>0.67883304052494609</v>
      </c>
      <c r="BM27" s="148">
        <v>2.1985217588003491E-3</v>
      </c>
      <c r="BN27" s="148">
        <v>2.8502954954761579E-2</v>
      </c>
      <c r="BO27" s="147">
        <v>1.6890865869717369</v>
      </c>
      <c r="BP27" s="147">
        <v>41.008145402864898</v>
      </c>
      <c r="BQ27" s="147">
        <v>107.55461849619383</v>
      </c>
      <c r="BR27" s="148">
        <v>78.886223489025369</v>
      </c>
      <c r="BS27" s="148">
        <v>28.668395007168449</v>
      </c>
      <c r="BT27" s="147">
        <v>1.0429056679034794</v>
      </c>
      <c r="BU27" s="148">
        <v>0.51687697948651334</v>
      </c>
      <c r="BV27" s="148">
        <v>0.52602868841696615</v>
      </c>
      <c r="BW27" s="147">
        <v>2.9173235998104885</v>
      </c>
      <c r="BX27" s="148">
        <v>5.5079685120987008E-2</v>
      </c>
      <c r="BY27" s="148">
        <v>2.4592293060886758</v>
      </c>
      <c r="BZ27" s="148">
        <v>0.40301460860082544</v>
      </c>
      <c r="CA27" s="147">
        <v>0</v>
      </c>
      <c r="CB27" s="147">
        <v>0</v>
      </c>
      <c r="CC27" s="158">
        <v>26253.214047736554</v>
      </c>
      <c r="CD27" s="148">
        <v>6318.7002728369926</v>
      </c>
      <c r="CE27" s="148">
        <v>0</v>
      </c>
      <c r="CF27" s="148">
        <v>19934.513774899562</v>
      </c>
      <c r="CG27" s="153">
        <v>1900.0135904843919</v>
      </c>
      <c r="CH27" s="153">
        <v>2.0760000000009313</v>
      </c>
      <c r="CI27" s="153">
        <v>0</v>
      </c>
      <c r="CJ27" s="149"/>
      <c r="CK27" s="151">
        <v>83669.108789715479</v>
      </c>
      <c r="CL27" s="144" t="str">
        <f>IF(ROUND(SUM(CK27),1)&gt;ROUND(SUM(Tableau_A!CK27),1),"Supply &lt; Use",IF(ROUND(SUM(CK27),1)&lt;ROUND(SUM(Tableau_A!CK27),1),"Supply &gt; Use",""))</f>
        <v/>
      </c>
    </row>
    <row r="28" spans="1:90" s="157" customFormat="1" ht="26.25" customHeight="1" x14ac:dyDescent="0.25">
      <c r="A28" s="293" t="s">
        <v>147</v>
      </c>
      <c r="B28" s="216" t="s">
        <v>112</v>
      </c>
      <c r="C28" s="146">
        <v>10277.060620077369</v>
      </c>
      <c r="D28" s="147">
        <v>825.32421479016466</v>
      </c>
      <c r="E28" s="148">
        <v>536.52897507996238</v>
      </c>
      <c r="F28" s="148">
        <v>240.31119370190098</v>
      </c>
      <c r="G28" s="148">
        <v>48.484046008301306</v>
      </c>
      <c r="H28" s="147">
        <v>21.853540098574477</v>
      </c>
      <c r="I28" s="147">
        <v>1141.482000033285</v>
      </c>
      <c r="J28" s="148">
        <v>200.03649557998989</v>
      </c>
      <c r="K28" s="148">
        <v>23.987411490320977</v>
      </c>
      <c r="L28" s="148">
        <v>43.109049400868884</v>
      </c>
      <c r="M28" s="148">
        <v>17.726871634038545</v>
      </c>
      <c r="N28" s="148">
        <v>14.711034445982214</v>
      </c>
      <c r="O28" s="148">
        <v>345.17491138093249</v>
      </c>
      <c r="P28" s="148">
        <v>45.957892899389513</v>
      </c>
      <c r="Q28" s="148">
        <v>32.876981187159828</v>
      </c>
      <c r="R28" s="148">
        <v>30.597098401192042</v>
      </c>
      <c r="S28" s="148">
        <v>83.454555751921362</v>
      </c>
      <c r="T28" s="148">
        <v>64.108242384812144</v>
      </c>
      <c r="U28" s="148">
        <v>67.43804551308618</v>
      </c>
      <c r="V28" s="148">
        <v>26.7405418378005</v>
      </c>
      <c r="W28" s="148">
        <v>20.545494167742056</v>
      </c>
      <c r="X28" s="148">
        <v>40.474116788623569</v>
      </c>
      <c r="Y28" s="148">
        <v>27.29112976573078</v>
      </c>
      <c r="Z28" s="148">
        <v>6.106912510073542</v>
      </c>
      <c r="AA28" s="148">
        <v>22.606562268154537</v>
      </c>
      <c r="AB28" s="148">
        <v>28.538652625466074</v>
      </c>
      <c r="AC28" s="147">
        <v>195.81768627955086</v>
      </c>
      <c r="AD28" s="147">
        <v>257.78685931709828</v>
      </c>
      <c r="AE28" s="148">
        <v>8.6654101348113741</v>
      </c>
      <c r="AF28" s="148">
        <v>249.12144918228688</v>
      </c>
      <c r="AG28" s="147">
        <v>1134.3805618133181</v>
      </c>
      <c r="AH28" s="147">
        <v>1097.2096503802595</v>
      </c>
      <c r="AI28" s="148">
        <v>311.61644210579163</v>
      </c>
      <c r="AJ28" s="148">
        <v>538.29898977774189</v>
      </c>
      <c r="AK28" s="148">
        <v>247.29421849672607</v>
      </c>
      <c r="AL28" s="147">
        <v>2976.7886415569765</v>
      </c>
      <c r="AM28" s="148">
        <v>2628.5534199453045</v>
      </c>
      <c r="AN28" s="148">
        <v>22.921379071813245</v>
      </c>
      <c r="AO28" s="148">
        <v>0.69860943740537551</v>
      </c>
      <c r="AP28" s="148">
        <v>238.89631477590092</v>
      </c>
      <c r="AQ28" s="148">
        <v>85.718918326552497</v>
      </c>
      <c r="AR28" s="147">
        <v>194.68293218554987</v>
      </c>
      <c r="AS28" s="147">
        <v>193.61216981245349</v>
      </c>
      <c r="AT28" s="148">
        <v>28.906548244640252</v>
      </c>
      <c r="AU28" s="148">
        <v>12.325355832440799</v>
      </c>
      <c r="AV28" s="148">
        <v>19.178208041841017</v>
      </c>
      <c r="AW28" s="148">
        <v>133.20205769353143</v>
      </c>
      <c r="AX28" s="147">
        <v>6.0886556689714837</v>
      </c>
      <c r="AY28" s="148">
        <v>7.5869518490411639E-2</v>
      </c>
      <c r="AZ28" s="148">
        <v>1.2808899314341449</v>
      </c>
      <c r="BA28" s="148">
        <v>4.7318962190469271</v>
      </c>
      <c r="BB28" s="147">
        <v>168.08471737140599</v>
      </c>
      <c r="BC28" s="148">
        <v>0</v>
      </c>
      <c r="BD28" s="147">
        <v>408.32774562630783</v>
      </c>
      <c r="BE28" s="148">
        <v>227.35817968518256</v>
      </c>
      <c r="BF28" s="148">
        <v>150.48792127843879</v>
      </c>
      <c r="BG28" s="148">
        <v>9.9125667849251364</v>
      </c>
      <c r="BH28" s="148">
        <v>6.1448002700373809</v>
      </c>
      <c r="BI28" s="148">
        <v>14.424277607723969</v>
      </c>
      <c r="BJ28" s="147">
        <v>508.51704002058023</v>
      </c>
      <c r="BK28" s="148">
        <v>211.99855186698795</v>
      </c>
      <c r="BL28" s="148">
        <v>16.129941834368299</v>
      </c>
      <c r="BM28" s="148">
        <v>6.839589751375402</v>
      </c>
      <c r="BN28" s="148">
        <v>273.54895656784856</v>
      </c>
      <c r="BO28" s="147">
        <v>461.26568318620662</v>
      </c>
      <c r="BP28" s="147">
        <v>135.52198745009946</v>
      </c>
      <c r="BQ28" s="147">
        <v>469.36667431599426</v>
      </c>
      <c r="BR28" s="148">
        <v>327.45576402120406</v>
      </c>
      <c r="BS28" s="148">
        <v>141.91091029479017</v>
      </c>
      <c r="BT28" s="147">
        <v>27.05428533851541</v>
      </c>
      <c r="BU28" s="148">
        <v>15.65542459215526</v>
      </c>
      <c r="BV28" s="148">
        <v>11.39886074636015</v>
      </c>
      <c r="BW28" s="147">
        <v>53.895574832056418</v>
      </c>
      <c r="BX28" s="148">
        <v>5.8477737801747054</v>
      </c>
      <c r="BY28" s="148">
        <v>14.497735683094717</v>
      </c>
      <c r="BZ28" s="148">
        <v>33.550065368786996</v>
      </c>
      <c r="CA28" s="147">
        <v>0</v>
      </c>
      <c r="CB28" s="147">
        <v>0</v>
      </c>
      <c r="CC28" s="158">
        <v>4937.2507986338214</v>
      </c>
      <c r="CD28" s="148">
        <v>0</v>
      </c>
      <c r="CE28" s="148">
        <v>4927.8912116060465</v>
      </c>
      <c r="CF28" s="148">
        <v>9.3595870277749693</v>
      </c>
      <c r="CG28" s="153">
        <v>-5219.3000795378466</v>
      </c>
      <c r="CH28" s="153">
        <v>0</v>
      </c>
      <c r="CI28" s="153">
        <v>15834.5111</v>
      </c>
      <c r="CJ28" s="149"/>
      <c r="CK28" s="151">
        <v>25829.522439173343</v>
      </c>
      <c r="CL28" s="144" t="str">
        <f>IF(ROUND(SUM(CK28),1)&gt;ROUND(SUM(Tableau_A!CK28),1),"Supply &lt; Use",IF(ROUND(SUM(CK28),1)&lt;ROUND(SUM(Tableau_A!CK28),1),"Supply &gt; Use",""))</f>
        <v/>
      </c>
    </row>
    <row r="29" spans="1:90" s="157" customFormat="1" ht="26.25" customHeight="1" x14ac:dyDescent="0.25">
      <c r="A29" s="293" t="s">
        <v>148</v>
      </c>
      <c r="B29" s="216" t="s">
        <v>113</v>
      </c>
      <c r="C29" s="146">
        <v>9704.5769349347611</v>
      </c>
      <c r="D29" s="147">
        <v>2798.2156820157979</v>
      </c>
      <c r="E29" s="148">
        <v>2798.2156820157979</v>
      </c>
      <c r="F29" s="148">
        <v>0</v>
      </c>
      <c r="G29" s="148">
        <v>0</v>
      </c>
      <c r="H29" s="147">
        <v>0</v>
      </c>
      <c r="I29" s="147">
        <v>1596.5758119449633</v>
      </c>
      <c r="J29" s="148">
        <v>1052.3004195533283</v>
      </c>
      <c r="K29" s="148">
        <v>0</v>
      </c>
      <c r="L29" s="148">
        <v>48.310362720898851</v>
      </c>
      <c r="M29" s="148">
        <v>91.910143602732091</v>
      </c>
      <c r="N29" s="148">
        <v>85.305137634513869</v>
      </c>
      <c r="O29" s="148">
        <v>0.98251703723609629</v>
      </c>
      <c r="P29" s="148">
        <v>216.77327854562776</v>
      </c>
      <c r="Q29" s="148">
        <v>9.796721454372193</v>
      </c>
      <c r="R29" s="148">
        <v>51.002459402925759</v>
      </c>
      <c r="S29" s="148">
        <v>0</v>
      </c>
      <c r="T29" s="148">
        <v>0</v>
      </c>
      <c r="U29" s="148">
        <v>0</v>
      </c>
      <c r="V29" s="148">
        <v>0</v>
      </c>
      <c r="W29" s="148">
        <v>0</v>
      </c>
      <c r="X29" s="148">
        <v>0</v>
      </c>
      <c r="Y29" s="148">
        <v>0</v>
      </c>
      <c r="Z29" s="148">
        <v>0</v>
      </c>
      <c r="AA29" s="148">
        <v>40.1947719933287</v>
      </c>
      <c r="AB29" s="148">
        <v>0</v>
      </c>
      <c r="AC29" s="147">
        <v>2600.624153625557</v>
      </c>
      <c r="AD29" s="147">
        <v>2540.7231222708083</v>
      </c>
      <c r="AE29" s="148">
        <v>2.9858868387416127E-2</v>
      </c>
      <c r="AF29" s="148">
        <v>2540.6932634024211</v>
      </c>
      <c r="AG29" s="147">
        <v>144.43019150920625</v>
      </c>
      <c r="AH29" s="147">
        <v>1.743693945229559</v>
      </c>
      <c r="AI29" s="148">
        <v>0.25509234978598316</v>
      </c>
      <c r="AJ29" s="148">
        <v>0.35880245457819249</v>
      </c>
      <c r="AK29" s="148">
        <v>1.1297991408653834</v>
      </c>
      <c r="AL29" s="147">
        <v>1.0029438271400489E-2</v>
      </c>
      <c r="AM29" s="148">
        <v>7.6631217725522133E-3</v>
      </c>
      <c r="AN29" s="148">
        <v>1.580493991573572E-5</v>
      </c>
      <c r="AO29" s="148">
        <v>1.8261331395481969E-5</v>
      </c>
      <c r="AP29" s="148">
        <v>7.38404207187931E-4</v>
      </c>
      <c r="AQ29" s="148">
        <v>1.5938460203491268E-3</v>
      </c>
      <c r="AR29" s="147">
        <v>1.8829018025653228</v>
      </c>
      <c r="AS29" s="147">
        <v>0.53275367969635123</v>
      </c>
      <c r="AT29" s="148">
        <v>7.7637527947531856E-2</v>
      </c>
      <c r="AU29" s="148">
        <v>3.6943830321344464E-3</v>
      </c>
      <c r="AV29" s="148">
        <v>8.7523336377553205E-4</v>
      </c>
      <c r="AW29" s="148">
        <v>0.45054653535290939</v>
      </c>
      <c r="AX29" s="147">
        <v>0.5123161273267296</v>
      </c>
      <c r="AY29" s="148">
        <v>0.24349758798673418</v>
      </c>
      <c r="AZ29" s="148">
        <v>7.2169359167576802E-2</v>
      </c>
      <c r="BA29" s="148">
        <v>0.19664918017241856</v>
      </c>
      <c r="BB29" s="147">
        <v>0.14573043026395691</v>
      </c>
      <c r="BC29" s="148">
        <v>0</v>
      </c>
      <c r="BD29" s="147">
        <v>3.2818980920719834</v>
      </c>
      <c r="BE29" s="148">
        <v>2.4372167434623848</v>
      </c>
      <c r="BF29" s="148">
        <v>0.35960741062889273</v>
      </c>
      <c r="BG29" s="148">
        <v>0.22985258821928234</v>
      </c>
      <c r="BH29" s="148">
        <v>0.10974739128613943</v>
      </c>
      <c r="BI29" s="148">
        <v>0.14547395847528394</v>
      </c>
      <c r="BJ29" s="147">
        <v>1.5899774624519551</v>
      </c>
      <c r="BK29" s="148">
        <v>9.4727007198223717E-2</v>
      </c>
      <c r="BL29" s="148">
        <v>1.494437124351212</v>
      </c>
      <c r="BM29" s="148">
        <v>5.824233482240443E-5</v>
      </c>
      <c r="BN29" s="148">
        <v>7.5508856769695011E-4</v>
      </c>
      <c r="BO29" s="147">
        <v>6.1887940820096796</v>
      </c>
      <c r="BP29" s="147">
        <v>0.97830527786217714</v>
      </c>
      <c r="BQ29" s="147">
        <v>7.0439785197222209</v>
      </c>
      <c r="BR29" s="148">
        <v>6.2845071821542211</v>
      </c>
      <c r="BS29" s="148">
        <v>0.75947133756799967</v>
      </c>
      <c r="BT29" s="147">
        <v>2.7628228310718199E-2</v>
      </c>
      <c r="BU29" s="148">
        <v>1.369289249958266E-2</v>
      </c>
      <c r="BV29" s="148">
        <v>1.3935335811135541E-2</v>
      </c>
      <c r="BW29" s="147">
        <v>6.9966482649894385E-2</v>
      </c>
      <c r="BX29" s="148">
        <v>1.459148379991291E-3</v>
      </c>
      <c r="BY29" s="148">
        <v>5.7830836901390521E-2</v>
      </c>
      <c r="BZ29" s="148">
        <v>1.0676497368512568E-2</v>
      </c>
      <c r="CA29" s="147">
        <v>0</v>
      </c>
      <c r="CB29" s="147">
        <v>0</v>
      </c>
      <c r="CC29" s="158">
        <v>0</v>
      </c>
      <c r="CD29" s="148">
        <v>0</v>
      </c>
      <c r="CE29" s="148">
        <v>0</v>
      </c>
      <c r="CF29" s="148">
        <v>0</v>
      </c>
      <c r="CG29" s="153">
        <v>-4259.1616415188564</v>
      </c>
      <c r="CH29" s="153">
        <v>3.5999908618578047E-6</v>
      </c>
      <c r="CI29" s="153">
        <v>0</v>
      </c>
      <c r="CJ29" s="149"/>
      <c r="CK29" s="151">
        <v>5445.4152970158957</v>
      </c>
      <c r="CL29" s="144" t="str">
        <f>IF(ROUND(SUM(CK29),1)&gt;ROUND(SUM(Tableau_A!CK29),1),"Supply &lt; Use",IF(ROUND(SUM(CK29),1)&lt;ROUND(SUM(Tableau_A!CK29),1),"Supply &gt; Use",""))</f>
        <v/>
      </c>
    </row>
    <row r="30" spans="1:90" s="157" customFormat="1" ht="26.25" customHeight="1" x14ac:dyDescent="0.25">
      <c r="A30" s="293" t="s">
        <v>149</v>
      </c>
      <c r="B30" s="216" t="s">
        <v>114</v>
      </c>
      <c r="C30" s="146">
        <v>252364.1511572146</v>
      </c>
      <c r="D30" s="147">
        <v>4768.4476679948293</v>
      </c>
      <c r="E30" s="148">
        <v>4528.6716561563153</v>
      </c>
      <c r="F30" s="148">
        <v>165.58558127074471</v>
      </c>
      <c r="G30" s="148">
        <v>74.190430567769425</v>
      </c>
      <c r="H30" s="147">
        <v>987.94914205970031</v>
      </c>
      <c r="I30" s="147">
        <v>126948.73595656302</v>
      </c>
      <c r="J30" s="148">
        <v>20233.956312717881</v>
      </c>
      <c r="K30" s="148">
        <v>3811.3540454269801</v>
      </c>
      <c r="L30" s="148">
        <v>621.78133005752034</v>
      </c>
      <c r="M30" s="148">
        <v>5325.3506462079122</v>
      </c>
      <c r="N30" s="148">
        <v>3535.997096109586</v>
      </c>
      <c r="O30" s="148">
        <v>1128.2963185031679</v>
      </c>
      <c r="P30" s="148">
        <v>46751.421494404625</v>
      </c>
      <c r="Q30" s="148">
        <v>3623.3602876651494</v>
      </c>
      <c r="R30" s="148">
        <v>1044.0461798533074</v>
      </c>
      <c r="S30" s="148">
        <v>8893.6754127337808</v>
      </c>
      <c r="T30" s="148">
        <v>22101.367948093353</v>
      </c>
      <c r="U30" s="148">
        <v>2307.7813921798447</v>
      </c>
      <c r="V30" s="148">
        <v>882.42328405511057</v>
      </c>
      <c r="W30" s="148">
        <v>634.50121343759758</v>
      </c>
      <c r="X30" s="148">
        <v>2118.1153565529557</v>
      </c>
      <c r="Y30" s="148">
        <v>1445.9543741752905</v>
      </c>
      <c r="Z30" s="148">
        <v>359.16726372712776</v>
      </c>
      <c r="AA30" s="148">
        <v>899.99078599131519</v>
      </c>
      <c r="AB30" s="148">
        <v>1230.1952146705055</v>
      </c>
      <c r="AC30" s="147">
        <v>25406.827086209447</v>
      </c>
      <c r="AD30" s="147">
        <v>8834.9303052351515</v>
      </c>
      <c r="AE30" s="148">
        <v>1847.1894994841623</v>
      </c>
      <c r="AF30" s="148">
        <v>6987.7408057509892</v>
      </c>
      <c r="AG30" s="147">
        <v>9868.9076370152125</v>
      </c>
      <c r="AH30" s="147">
        <v>20793.339649895977</v>
      </c>
      <c r="AI30" s="148">
        <v>2157.6442039576659</v>
      </c>
      <c r="AJ30" s="148">
        <v>6089.147893899788</v>
      </c>
      <c r="AK30" s="148">
        <v>12546.547552038524</v>
      </c>
      <c r="AL30" s="147">
        <v>11834.749637613468</v>
      </c>
      <c r="AM30" s="148">
        <v>6837.184460711147</v>
      </c>
      <c r="AN30" s="148">
        <v>14.801041561393768</v>
      </c>
      <c r="AO30" s="148">
        <v>8.2851104041036159</v>
      </c>
      <c r="AP30" s="148">
        <v>3887.7002161151072</v>
      </c>
      <c r="AQ30" s="148">
        <v>1086.7788088217162</v>
      </c>
      <c r="AR30" s="147">
        <v>7317.3260092889614</v>
      </c>
      <c r="AS30" s="147">
        <v>2717.6365591145841</v>
      </c>
      <c r="AT30" s="148">
        <v>418.7586303544918</v>
      </c>
      <c r="AU30" s="148">
        <v>633.20859364870284</v>
      </c>
      <c r="AV30" s="148">
        <v>818.62642903546009</v>
      </c>
      <c r="AW30" s="148">
        <v>847.04290607592918</v>
      </c>
      <c r="AX30" s="147">
        <v>1498.7013213527443</v>
      </c>
      <c r="AY30" s="148">
        <v>789.74389202901136</v>
      </c>
      <c r="AZ30" s="148">
        <v>337.97803521451198</v>
      </c>
      <c r="BA30" s="148">
        <v>370.97939410922089</v>
      </c>
      <c r="BB30" s="147">
        <v>376.02293296509822</v>
      </c>
      <c r="BC30" s="148">
        <v>0</v>
      </c>
      <c r="BD30" s="147">
        <v>6910.666643137989</v>
      </c>
      <c r="BE30" s="148">
        <v>4928.8039721734058</v>
      </c>
      <c r="BF30" s="148">
        <v>655.85670117316681</v>
      </c>
      <c r="BG30" s="148">
        <v>811.09205079521166</v>
      </c>
      <c r="BH30" s="148">
        <v>216.26881315002703</v>
      </c>
      <c r="BI30" s="148">
        <v>298.64510584617801</v>
      </c>
      <c r="BJ30" s="147">
        <v>3654.8191455229016</v>
      </c>
      <c r="BK30" s="148">
        <v>145.10840930124786</v>
      </c>
      <c r="BL30" s="148">
        <v>2043.7780802565499</v>
      </c>
      <c r="BM30" s="148">
        <v>360.73195978689006</v>
      </c>
      <c r="BN30" s="148">
        <v>1105.200696178214</v>
      </c>
      <c r="BO30" s="147">
        <v>6667.9043509776102</v>
      </c>
      <c r="BP30" s="147">
        <v>2499.9674576073066</v>
      </c>
      <c r="BQ30" s="147">
        <v>6295.8932594862699</v>
      </c>
      <c r="BR30" s="148">
        <v>4264.5357053796588</v>
      </c>
      <c r="BS30" s="148">
        <v>2031.3575541066109</v>
      </c>
      <c r="BT30" s="147">
        <v>2795.0086452225505</v>
      </c>
      <c r="BU30" s="148">
        <v>1469.5629884105797</v>
      </c>
      <c r="BV30" s="148">
        <v>1325.4456568119708</v>
      </c>
      <c r="BW30" s="147">
        <v>1784.1902657314561</v>
      </c>
      <c r="BX30" s="148">
        <v>439.88206447174582</v>
      </c>
      <c r="BY30" s="148">
        <v>334.25573612693006</v>
      </c>
      <c r="BZ30" s="148">
        <v>1010.0524651327802</v>
      </c>
      <c r="CA30" s="147">
        <v>402.12748422032456</v>
      </c>
      <c r="CB30" s="147">
        <v>0</v>
      </c>
      <c r="CC30" s="158">
        <v>67995.134743220653</v>
      </c>
      <c r="CD30" s="148">
        <v>11419.767468084039</v>
      </c>
      <c r="CE30" s="148">
        <v>26.034146640000003</v>
      </c>
      <c r="CF30" s="148">
        <v>56549.333128496612</v>
      </c>
      <c r="CG30" s="153">
        <v>-9922.0316007329966</v>
      </c>
      <c r="CH30" s="153">
        <v>10.535865691788786</v>
      </c>
      <c r="CI30" s="153">
        <v>30474</v>
      </c>
      <c r="CJ30" s="149"/>
      <c r="CK30" s="151">
        <v>340921.79016539402</v>
      </c>
      <c r="CL30" s="144" t="str">
        <f>IF(ROUND(SUM(CK30),1)&gt;ROUND(SUM(Tableau_A!CK30),1),"Supply &lt; Use",IF(ROUND(SUM(CK30),1)&lt;ROUND(SUM(Tableau_A!CK30),1),"Supply &gt; Use",""))</f>
        <v/>
      </c>
    </row>
    <row r="31" spans="1:90" s="157" customFormat="1" ht="26.25" customHeight="1" x14ac:dyDescent="0.25">
      <c r="A31" s="293" t="s">
        <v>150</v>
      </c>
      <c r="B31" s="216" t="s">
        <v>115</v>
      </c>
      <c r="C31" s="146">
        <v>41340.670949009073</v>
      </c>
      <c r="D31" s="147">
        <v>40.589879988301568</v>
      </c>
      <c r="E31" s="148">
        <v>40.589879988301568</v>
      </c>
      <c r="F31" s="148">
        <v>0</v>
      </c>
      <c r="G31" s="148">
        <v>0</v>
      </c>
      <c r="H31" s="147">
        <v>4.5340968235807262</v>
      </c>
      <c r="I31" s="147">
        <v>32557.93955013045</v>
      </c>
      <c r="J31" s="148">
        <v>1771.8732127137478</v>
      </c>
      <c r="K31" s="148">
        <v>25.133716617187993</v>
      </c>
      <c r="L31" s="148">
        <v>21.142422602827079</v>
      </c>
      <c r="M31" s="148">
        <v>693.77792399641294</v>
      </c>
      <c r="N31" s="148">
        <v>643.92045289484304</v>
      </c>
      <c r="O31" s="148">
        <v>4263.3581498110761</v>
      </c>
      <c r="P31" s="148">
        <v>23359.378949035803</v>
      </c>
      <c r="Q31" s="148">
        <v>543.19639402554765</v>
      </c>
      <c r="R31" s="148">
        <v>22.320584854845514</v>
      </c>
      <c r="S31" s="148">
        <v>31.033507180325522</v>
      </c>
      <c r="T31" s="148">
        <v>1165.2134999999998</v>
      </c>
      <c r="U31" s="148">
        <v>0</v>
      </c>
      <c r="V31" s="148">
        <v>0</v>
      </c>
      <c r="W31" s="148">
        <v>0</v>
      </c>
      <c r="X31" s="148">
        <v>0</v>
      </c>
      <c r="Y31" s="148">
        <v>0</v>
      </c>
      <c r="Z31" s="148">
        <v>0</v>
      </c>
      <c r="AA31" s="148">
        <v>17.590736397837215</v>
      </c>
      <c r="AB31" s="148">
        <v>0</v>
      </c>
      <c r="AC31" s="147">
        <v>5573.9597671304364</v>
      </c>
      <c r="AD31" s="147">
        <v>751.01949960223931</v>
      </c>
      <c r="AE31" s="148">
        <v>13.031026009202829</v>
      </c>
      <c r="AF31" s="148">
        <v>737.98847359303647</v>
      </c>
      <c r="AG31" s="147">
        <v>345.74762234507273</v>
      </c>
      <c r="AH31" s="147">
        <v>470.34889569285264</v>
      </c>
      <c r="AI31" s="148">
        <v>61.751827230017639</v>
      </c>
      <c r="AJ31" s="148">
        <v>147.24304306431435</v>
      </c>
      <c r="AK31" s="148">
        <v>261.35402539852066</v>
      </c>
      <c r="AL31" s="147">
        <v>50.71019364134402</v>
      </c>
      <c r="AM31" s="148">
        <v>7.2357876203878542</v>
      </c>
      <c r="AN31" s="148">
        <v>1.4751262398333491E-2</v>
      </c>
      <c r="AO31" s="148">
        <v>6.9434562859811866E-2</v>
      </c>
      <c r="AP31" s="148">
        <v>39.039279326451684</v>
      </c>
      <c r="AQ31" s="148">
        <v>4.3509408692463394</v>
      </c>
      <c r="AR31" s="147">
        <v>214.31318301808506</v>
      </c>
      <c r="AS31" s="147">
        <v>26.546551263570358</v>
      </c>
      <c r="AT31" s="148">
        <v>2.5655297740927443</v>
      </c>
      <c r="AU31" s="148">
        <v>7.7669189271631147</v>
      </c>
      <c r="AV31" s="148">
        <v>1.3206278002840053</v>
      </c>
      <c r="AW31" s="148">
        <v>14.893474762030493</v>
      </c>
      <c r="AX31" s="147">
        <v>24.284590315260438</v>
      </c>
      <c r="AY31" s="148">
        <v>12.345270551060409</v>
      </c>
      <c r="AZ31" s="148">
        <v>4.4961091505628943</v>
      </c>
      <c r="BA31" s="148">
        <v>7.4432106136371337</v>
      </c>
      <c r="BB31" s="147">
        <v>5.8748756425918094</v>
      </c>
      <c r="BC31" s="148">
        <v>0</v>
      </c>
      <c r="BD31" s="147">
        <v>155.12394750230374</v>
      </c>
      <c r="BE31" s="148">
        <v>94.228197698997064</v>
      </c>
      <c r="BF31" s="148">
        <v>13.069401573209142</v>
      </c>
      <c r="BG31" s="148">
        <v>37.989088860071412</v>
      </c>
      <c r="BH31" s="148">
        <v>4.3053703616321366</v>
      </c>
      <c r="BI31" s="148">
        <v>5.5318890083939936</v>
      </c>
      <c r="BJ31" s="147">
        <v>63.712204565480477</v>
      </c>
      <c r="BK31" s="148">
        <v>3.3757221418370675</v>
      </c>
      <c r="BL31" s="148">
        <v>51.899612712904784</v>
      </c>
      <c r="BM31" s="148">
        <v>3.4584091369198307</v>
      </c>
      <c r="BN31" s="148">
        <v>4.9784605738187944</v>
      </c>
      <c r="BO31" s="147">
        <v>97.768816038887266</v>
      </c>
      <c r="BP31" s="147">
        <v>275.39680336748535</v>
      </c>
      <c r="BQ31" s="147">
        <v>480.23294806261771</v>
      </c>
      <c r="BR31" s="148">
        <v>263.38443785961596</v>
      </c>
      <c r="BS31" s="148">
        <v>216.84851020300175</v>
      </c>
      <c r="BT31" s="147">
        <v>85.577596521683006</v>
      </c>
      <c r="BU31" s="148">
        <v>53.383228020621765</v>
      </c>
      <c r="BV31" s="148">
        <v>32.194368501061234</v>
      </c>
      <c r="BW31" s="147">
        <v>102.02486792338394</v>
      </c>
      <c r="BX31" s="148">
        <v>40.148166580223453</v>
      </c>
      <c r="BY31" s="148">
        <v>10.415817746469429</v>
      </c>
      <c r="BZ31" s="148">
        <v>51.460883596691062</v>
      </c>
      <c r="CA31" s="147">
        <v>14.965059433432083</v>
      </c>
      <c r="CB31" s="147">
        <v>0</v>
      </c>
      <c r="CC31" s="158">
        <v>3411.5295647861017</v>
      </c>
      <c r="CD31" s="160">
        <v>2937.1166795314166</v>
      </c>
      <c r="CE31" s="160">
        <v>0</v>
      </c>
      <c r="CF31" s="160">
        <v>474.41288525468508</v>
      </c>
      <c r="CG31" s="161">
        <v>0</v>
      </c>
      <c r="CH31" s="161">
        <v>81.779226445541099</v>
      </c>
      <c r="CI31" s="161">
        <v>0</v>
      </c>
      <c r="CJ31" s="149"/>
      <c r="CK31" s="151">
        <v>44833.979740240713</v>
      </c>
      <c r="CL31" s="144" t="str">
        <f>IF(ROUND(SUM(CK31),1)&gt;ROUND(SUM(Tableau_A!CK31),1),"Supply &lt; Use",IF(ROUND(SUM(CK31),1)&lt;ROUND(SUM(Tableau_A!CK31),1),"Supply &gt; Use",""))</f>
        <v/>
      </c>
    </row>
    <row r="32" spans="1:90" s="157" customFormat="1" ht="26.25" customHeight="1" x14ac:dyDescent="0.25">
      <c r="A32" s="291" t="s">
        <v>151</v>
      </c>
      <c r="B32" s="212" t="s">
        <v>116</v>
      </c>
      <c r="C32" s="154">
        <v>57679.211764352658</v>
      </c>
      <c r="D32" s="154">
        <v>84.443672612639986</v>
      </c>
      <c r="E32" s="154">
        <v>84.443672612639986</v>
      </c>
      <c r="F32" s="154">
        <v>0</v>
      </c>
      <c r="G32" s="154">
        <v>0</v>
      </c>
      <c r="H32" s="154">
        <v>1282.6127667462915</v>
      </c>
      <c r="I32" s="154">
        <v>13991.999403426764</v>
      </c>
      <c r="J32" s="154">
        <v>165.8400465</v>
      </c>
      <c r="K32" s="154">
        <v>0</v>
      </c>
      <c r="L32" s="154">
        <v>5.411395598592458</v>
      </c>
      <c r="M32" s="154">
        <v>2618.9741269136948</v>
      </c>
      <c r="N32" s="154">
        <v>795.34036728630383</v>
      </c>
      <c r="O32" s="154">
        <v>748.92000000000007</v>
      </c>
      <c r="P32" s="154">
        <v>478.01312733881275</v>
      </c>
      <c r="Q32" s="154">
        <v>0.54963625416328488</v>
      </c>
      <c r="R32" s="154">
        <v>10.245125119309598</v>
      </c>
      <c r="S32" s="154">
        <v>9030.8447177556391</v>
      </c>
      <c r="T32" s="154">
        <v>128.38720000000001</v>
      </c>
      <c r="U32" s="154">
        <v>0.12888216872766192</v>
      </c>
      <c r="V32" s="154">
        <v>5.299484575982874E-2</v>
      </c>
      <c r="W32" s="154">
        <v>3.5210764798073425E-2</v>
      </c>
      <c r="X32" s="154">
        <v>0.13796958630377859</v>
      </c>
      <c r="Y32" s="154">
        <v>8.2539674795971019E-2</v>
      </c>
      <c r="Z32" s="154">
        <v>1.0250149557539038E-2</v>
      </c>
      <c r="AA32" s="154">
        <v>8.9750106602485484</v>
      </c>
      <c r="AB32" s="154">
        <v>5.0802810057147221E-2</v>
      </c>
      <c r="AC32" s="154">
        <v>20773.054851729212</v>
      </c>
      <c r="AD32" s="154">
        <v>21456.193485615902</v>
      </c>
      <c r="AE32" s="154">
        <v>0</v>
      </c>
      <c r="AF32" s="154">
        <v>21456.193485615902</v>
      </c>
      <c r="AG32" s="154">
        <v>90.90758422184939</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304426.63941307244</v>
      </c>
      <c r="CH32" s="154">
        <v>1814.2437714285843</v>
      </c>
      <c r="CI32" s="154">
        <v>0</v>
      </c>
      <c r="CJ32" s="154">
        <v>2007235.05671285</v>
      </c>
      <c r="CK32" s="154">
        <v>2371155.1516617038</v>
      </c>
      <c r="CL32" s="144" t="str">
        <f>IF(ROUND(SUM(CK32),1)&gt;ROUND(SUM(Tableau_A!CK32),1),"Supply &lt; Use",IF(ROUND(SUM(CK32),1)&lt;ROUND(SUM(Tableau_A!CK32),1),"Supply &gt; Use",""))</f>
        <v/>
      </c>
    </row>
    <row r="33" spans="1:90" s="157" customFormat="1" ht="26.25" customHeight="1" x14ac:dyDescent="0.25">
      <c r="A33" s="294" t="s">
        <v>152</v>
      </c>
      <c r="B33" s="217" t="s">
        <v>117</v>
      </c>
      <c r="C33" s="146">
        <v>27994.973732880768</v>
      </c>
      <c r="D33" s="147">
        <v>84.443672612639986</v>
      </c>
      <c r="E33" s="148">
        <v>84.443672612639986</v>
      </c>
      <c r="F33" s="148">
        <v>0</v>
      </c>
      <c r="G33" s="148">
        <v>0</v>
      </c>
      <c r="H33" s="147">
        <v>636.39698561187311</v>
      </c>
      <c r="I33" s="147">
        <v>6883.2656593671672</v>
      </c>
      <c r="J33" s="148">
        <v>150.88</v>
      </c>
      <c r="K33" s="148">
        <v>0</v>
      </c>
      <c r="L33" s="148">
        <v>0</v>
      </c>
      <c r="M33" s="148">
        <v>2077.1382701974712</v>
      </c>
      <c r="N33" s="148">
        <v>292.44285760252774</v>
      </c>
      <c r="O33" s="148">
        <v>0</v>
      </c>
      <c r="P33" s="148">
        <v>6.6992386299001883</v>
      </c>
      <c r="Q33" s="148">
        <v>0.30276137009981063</v>
      </c>
      <c r="R33" s="148">
        <v>0</v>
      </c>
      <c r="S33" s="148">
        <v>4355.8025315671684</v>
      </c>
      <c r="T33" s="148">
        <v>0</v>
      </c>
      <c r="U33" s="148">
        <v>0</v>
      </c>
      <c r="V33" s="148">
        <v>0</v>
      </c>
      <c r="W33" s="148">
        <v>0</v>
      </c>
      <c r="X33" s="148">
        <v>0</v>
      </c>
      <c r="Y33" s="148">
        <v>0</v>
      </c>
      <c r="Z33" s="148">
        <v>0</v>
      </c>
      <c r="AA33" s="148">
        <v>0</v>
      </c>
      <c r="AB33" s="148">
        <v>0</v>
      </c>
      <c r="AC33" s="147">
        <v>9334.3409746731868</v>
      </c>
      <c r="AD33" s="147">
        <v>11056.5264406159</v>
      </c>
      <c r="AE33" s="148">
        <v>0</v>
      </c>
      <c r="AF33" s="148">
        <v>11056.5264406159</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27994.973732880768</v>
      </c>
      <c r="CL33" s="144" t="str">
        <f>IF(ROUND(SUM(CK33),1)&gt;ROUND(SUM(Tableau_A!CK33),1),"Supply &lt; Use",IF(ROUND(SUM(CK33),1)&lt;ROUND(SUM(Tableau_A!CK33),1),"Supply &gt; Use",""))</f>
        <v/>
      </c>
    </row>
    <row r="34" spans="1:90" s="157" customFormat="1" ht="26.25" customHeight="1" x14ac:dyDescent="0.25">
      <c r="A34" s="295" t="s">
        <v>153</v>
      </c>
      <c r="B34" s="213" t="s">
        <v>118</v>
      </c>
      <c r="C34" s="146">
        <v>29684.238031471887</v>
      </c>
      <c r="D34" s="147">
        <v>0</v>
      </c>
      <c r="E34" s="148">
        <v>0</v>
      </c>
      <c r="F34" s="148">
        <v>0</v>
      </c>
      <c r="G34" s="148">
        <v>0</v>
      </c>
      <c r="H34" s="147">
        <v>646.21578113441842</v>
      </c>
      <c r="I34" s="147">
        <v>7108.7337440595966</v>
      </c>
      <c r="J34" s="148">
        <v>14.960046499999997</v>
      </c>
      <c r="K34" s="148">
        <v>0</v>
      </c>
      <c r="L34" s="148">
        <v>5.411395598592458</v>
      </c>
      <c r="M34" s="148">
        <v>541.83585671622382</v>
      </c>
      <c r="N34" s="148">
        <v>502.89750968377609</v>
      </c>
      <c r="O34" s="148">
        <v>748.92000000000007</v>
      </c>
      <c r="P34" s="148">
        <v>471.31388870891254</v>
      </c>
      <c r="Q34" s="148">
        <v>0.2468748840634743</v>
      </c>
      <c r="R34" s="148">
        <v>10.245125119309598</v>
      </c>
      <c r="S34" s="148">
        <v>4675.0421861884706</v>
      </c>
      <c r="T34" s="148">
        <v>128.38720000000001</v>
      </c>
      <c r="U34" s="148">
        <v>0.12888216872766192</v>
      </c>
      <c r="V34" s="148">
        <v>5.299484575982874E-2</v>
      </c>
      <c r="W34" s="148">
        <v>3.5210764798073425E-2</v>
      </c>
      <c r="X34" s="148">
        <v>0.13796958630377859</v>
      </c>
      <c r="Y34" s="148">
        <v>8.2539674795971019E-2</v>
      </c>
      <c r="Z34" s="148">
        <v>1.0250149557539038E-2</v>
      </c>
      <c r="AA34" s="148">
        <v>8.9750106602485484</v>
      </c>
      <c r="AB34" s="148">
        <v>5.0802810057147221E-2</v>
      </c>
      <c r="AC34" s="147">
        <v>11438.713877056023</v>
      </c>
      <c r="AD34" s="147">
        <v>10399.667045000002</v>
      </c>
      <c r="AE34" s="148">
        <v>0</v>
      </c>
      <c r="AF34" s="148">
        <v>10399.667045000002</v>
      </c>
      <c r="AG34" s="147">
        <v>90.90758422184939</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1814.2437714285843</v>
      </c>
      <c r="CI34" s="153">
        <v>0</v>
      </c>
      <c r="CJ34" s="149"/>
      <c r="CK34" s="151">
        <v>31498.481802900471</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2007235.05671285</v>
      </c>
      <c r="CK35" s="151">
        <v>2007235.05671285</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304426.63941307244</v>
      </c>
      <c r="CH36" s="170">
        <v>0</v>
      </c>
      <c r="CI36" s="149"/>
      <c r="CJ36" s="149"/>
      <c r="CK36" s="171">
        <v>304426.63941307244</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3733290.0805096701</v>
      </c>
      <c r="D38" s="177">
        <v>103108.12445882647</v>
      </c>
      <c r="E38" s="177">
        <v>43628.709421486448</v>
      </c>
      <c r="F38" s="177">
        <v>55967.222550838727</v>
      </c>
      <c r="G38" s="177">
        <v>3512.1924865012975</v>
      </c>
      <c r="H38" s="177">
        <v>7209.9582846728636</v>
      </c>
      <c r="I38" s="177">
        <v>2421868.9096181807</v>
      </c>
      <c r="J38" s="177">
        <v>69282.62020905652</v>
      </c>
      <c r="K38" s="177">
        <v>8076.4949474422638</v>
      </c>
      <c r="L38" s="177">
        <v>3796.041770729164</v>
      </c>
      <c r="M38" s="177">
        <v>25492.040629675634</v>
      </c>
      <c r="N38" s="177">
        <v>13051.103836725166</v>
      </c>
      <c r="O38" s="177">
        <v>1511204.1697568835</v>
      </c>
      <c r="P38" s="177">
        <v>491276.54243560194</v>
      </c>
      <c r="Q38" s="177">
        <v>9005.6357580903295</v>
      </c>
      <c r="R38" s="177">
        <v>4705.9384070699534</v>
      </c>
      <c r="S38" s="177">
        <v>70132.26838494635</v>
      </c>
      <c r="T38" s="177">
        <v>189766.34401149009</v>
      </c>
      <c r="U38" s="177">
        <v>5850.6547132312508</v>
      </c>
      <c r="V38" s="177">
        <v>2009.0305410149572</v>
      </c>
      <c r="W38" s="177">
        <v>1479.3521836992938</v>
      </c>
      <c r="X38" s="177">
        <v>4596.0625820502837</v>
      </c>
      <c r="Y38" s="177">
        <v>3158.6337663456234</v>
      </c>
      <c r="Z38" s="177">
        <v>836.38166161593995</v>
      </c>
      <c r="AA38" s="177">
        <v>5102.7702244995207</v>
      </c>
      <c r="AB38" s="177">
        <v>3046.8237980133968</v>
      </c>
      <c r="AC38" s="177">
        <v>697680.98016638344</v>
      </c>
      <c r="AD38" s="177">
        <v>42456.305855875733</v>
      </c>
      <c r="AE38" s="177">
        <v>2905.5030880400741</v>
      </c>
      <c r="AF38" s="177">
        <v>39550.802767835659</v>
      </c>
      <c r="AG38" s="177">
        <v>54417.570387984648</v>
      </c>
      <c r="AH38" s="177">
        <v>62238.760320327339</v>
      </c>
      <c r="AI38" s="177">
        <v>11059.026553672044</v>
      </c>
      <c r="AJ38" s="177">
        <v>23319.096994544874</v>
      </c>
      <c r="AK38" s="177">
        <v>27860.636772110418</v>
      </c>
      <c r="AL38" s="177">
        <v>175112.53367049232</v>
      </c>
      <c r="AM38" s="177">
        <v>57981.449255800362</v>
      </c>
      <c r="AN38" s="177">
        <v>34862.631306352116</v>
      </c>
      <c r="AO38" s="177">
        <v>68227.655857260004</v>
      </c>
      <c r="AP38" s="177">
        <v>11030.128210488398</v>
      </c>
      <c r="AQ38" s="177">
        <v>3010.6690405914123</v>
      </c>
      <c r="AR38" s="177">
        <v>21157.622422158514</v>
      </c>
      <c r="AS38" s="177">
        <v>9782.7927977792242</v>
      </c>
      <c r="AT38" s="177">
        <v>1976.8660885306081</v>
      </c>
      <c r="AU38" s="177">
        <v>1800.198888098902</v>
      </c>
      <c r="AV38" s="177">
        <v>1439.6197500786357</v>
      </c>
      <c r="AW38" s="177">
        <v>4566.1080710710785</v>
      </c>
      <c r="AX38" s="177">
        <v>3657.7305724304547</v>
      </c>
      <c r="AY38" s="177">
        <v>1791.8686294093886</v>
      </c>
      <c r="AZ38" s="177">
        <v>774.02493593280985</v>
      </c>
      <c r="BA38" s="177">
        <v>1091.8370070882561</v>
      </c>
      <c r="BB38" s="177">
        <v>4029.6384090045071</v>
      </c>
      <c r="BC38" s="177">
        <v>0</v>
      </c>
      <c r="BD38" s="177">
        <v>25693.72562253322</v>
      </c>
      <c r="BE38" s="177">
        <v>16586.035182116313</v>
      </c>
      <c r="BF38" s="177">
        <v>4589.6658501936017</v>
      </c>
      <c r="BG38" s="177">
        <v>2843.6773628165802</v>
      </c>
      <c r="BH38" s="177">
        <v>674.97563862119659</v>
      </c>
      <c r="BI38" s="177">
        <v>999.3715887855343</v>
      </c>
      <c r="BJ38" s="177">
        <v>18815.682267696131</v>
      </c>
      <c r="BK38" s="177">
        <v>5593.1294051507075</v>
      </c>
      <c r="BL38" s="177">
        <v>5617.2716665986509</v>
      </c>
      <c r="BM38" s="177">
        <v>725.6377841027853</v>
      </c>
      <c r="BN38" s="177">
        <v>6879.6434118439884</v>
      </c>
      <c r="BO38" s="177">
        <v>26677.33558382987</v>
      </c>
      <c r="BP38" s="177">
        <v>13367.007978863146</v>
      </c>
      <c r="BQ38" s="177">
        <v>27128.465660419806</v>
      </c>
      <c r="BR38" s="177">
        <v>17704.757161030146</v>
      </c>
      <c r="BS38" s="177">
        <v>9423.7084993896569</v>
      </c>
      <c r="BT38" s="177">
        <v>8015.8464915578434</v>
      </c>
      <c r="BU38" s="177">
        <v>4158.7354127227745</v>
      </c>
      <c r="BV38" s="177">
        <v>3857.1110788350702</v>
      </c>
      <c r="BW38" s="177">
        <v>9091.5447710907756</v>
      </c>
      <c r="BX38" s="177">
        <v>1967.5456257237101</v>
      </c>
      <c r="BY38" s="177">
        <v>1010.7359384934351</v>
      </c>
      <c r="BZ38" s="177">
        <v>6113.2632068736293</v>
      </c>
      <c r="CA38" s="177">
        <v>1779.5451695630679</v>
      </c>
      <c r="CB38" s="177">
        <v>0</v>
      </c>
      <c r="CC38" s="177">
        <v>464180.38988879131</v>
      </c>
      <c r="CD38" s="177">
        <v>240200.74416482114</v>
      </c>
      <c r="CE38" s="177">
        <v>108993.28621246619</v>
      </c>
      <c r="CF38" s="177">
        <v>114986.35951150392</v>
      </c>
      <c r="CG38" s="177">
        <v>275590.49038684036</v>
      </c>
      <c r="CH38" s="177">
        <v>155.30095347408746</v>
      </c>
      <c r="CI38" s="177">
        <v>1660101.863845</v>
      </c>
      <c r="CJ38" s="177">
        <v>2007235.05671285</v>
      </c>
      <c r="CK38" s="177">
        <v>8140553.1822966244</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84297.06164309234</v>
      </c>
      <c r="D3" s="326">
        <v>49537.212969302811</v>
      </c>
      <c r="E3" s="326">
        <v>864.78384941264653</v>
      </c>
      <c r="F3" s="326">
        <v>48672.429119890163</v>
      </c>
      <c r="G3" s="326">
        <v>0</v>
      </c>
      <c r="H3" s="326">
        <v>0</v>
      </c>
      <c r="I3" s="326">
        <v>10662.755339173347</v>
      </c>
      <c r="J3" s="326">
        <v>0</v>
      </c>
      <c r="K3" s="326">
        <v>0</v>
      </c>
      <c r="L3" s="326">
        <v>0</v>
      </c>
      <c r="M3" s="326">
        <v>0</v>
      </c>
      <c r="N3" s="326">
        <v>0</v>
      </c>
      <c r="O3" s="326">
        <v>0</v>
      </c>
      <c r="P3" s="326">
        <v>10662.755339173347</v>
      </c>
      <c r="Q3" s="326">
        <v>0</v>
      </c>
      <c r="R3" s="326">
        <v>0</v>
      </c>
      <c r="S3" s="326">
        <v>0</v>
      </c>
      <c r="T3" s="326">
        <v>0</v>
      </c>
      <c r="U3" s="326">
        <v>0</v>
      </c>
      <c r="V3" s="326">
        <v>0</v>
      </c>
      <c r="W3" s="326">
        <v>0</v>
      </c>
      <c r="X3" s="326">
        <v>0</v>
      </c>
      <c r="Y3" s="326">
        <v>0</v>
      </c>
      <c r="Z3" s="326">
        <v>0</v>
      </c>
      <c r="AA3" s="326">
        <v>0</v>
      </c>
      <c r="AB3" s="326">
        <v>0</v>
      </c>
      <c r="AC3" s="326">
        <v>24097.093334616195</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84297.06164309234</v>
      </c>
      <c r="CL3" s="144"/>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1331.1181752346797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1331.1181752346797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1331.1181752346797</v>
      </c>
      <c r="CL6" s="144"/>
    </row>
    <row r="7" spans="1:90" s="152" customFormat="1" ht="26.25" customHeight="1" x14ac:dyDescent="0.25">
      <c r="A7" s="293" t="s">
        <v>126</v>
      </c>
      <c r="B7" s="213" t="s">
        <v>91</v>
      </c>
      <c r="C7" s="146">
        <v>8860.3312898784006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8860.3312898784006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8860.3312898784006</v>
      </c>
      <c r="CL7" s="144"/>
    </row>
    <row r="8" spans="1:90" s="152" customFormat="1" ht="26.25" customHeight="1" x14ac:dyDescent="0.25">
      <c r="A8" s="293" t="s">
        <v>127</v>
      </c>
      <c r="B8" s="213" t="s">
        <v>92</v>
      </c>
      <c r="C8" s="146">
        <v>13795.207757330876</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13795.207757330876</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13795.207757330876</v>
      </c>
      <c r="CL8" s="144"/>
    </row>
    <row r="9" spans="1:90" s="152" customFormat="1" ht="26.25" customHeight="1" x14ac:dyDescent="0.25">
      <c r="A9" s="293" t="s">
        <v>128</v>
      </c>
      <c r="B9" s="213" t="s">
        <v>93</v>
      </c>
      <c r="C9" s="146">
        <v>60199.968308476156</v>
      </c>
      <c r="D9" s="147">
        <v>49537.212969302811</v>
      </c>
      <c r="E9" s="148">
        <v>864.78384941264653</v>
      </c>
      <c r="F9" s="148">
        <v>48672.429119890163</v>
      </c>
      <c r="G9" s="148">
        <v>0</v>
      </c>
      <c r="H9" s="147">
        <v>0</v>
      </c>
      <c r="I9" s="147">
        <v>10662.755339173347</v>
      </c>
      <c r="J9" s="148">
        <v>0</v>
      </c>
      <c r="K9" s="148">
        <v>0</v>
      </c>
      <c r="L9" s="148">
        <v>0</v>
      </c>
      <c r="M9" s="148">
        <v>0</v>
      </c>
      <c r="N9" s="148">
        <v>0</v>
      </c>
      <c r="O9" s="148">
        <v>0</v>
      </c>
      <c r="P9" s="148">
        <v>10662.755339173347</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60199.968308476156</v>
      </c>
      <c r="CL9" s="144"/>
    </row>
    <row r="10" spans="1:90" s="152" customFormat="1" ht="26.25" customHeight="1" x14ac:dyDescent="0.25">
      <c r="A10" s="293" t="s">
        <v>129</v>
      </c>
      <c r="B10" s="214" t="s">
        <v>94</v>
      </c>
      <c r="C10" s="146">
        <v>110.43611217223697</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110.43611217223697</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110.43611217223697</v>
      </c>
      <c r="CL10" s="144"/>
    </row>
    <row r="11" spans="1:90" s="157" customFormat="1" ht="26.25" customHeight="1" x14ac:dyDescent="0.25">
      <c r="A11" s="291" t="s">
        <v>130</v>
      </c>
      <c r="B11" s="212" t="s">
        <v>95</v>
      </c>
      <c r="C11" s="154">
        <v>2132850.6195796542</v>
      </c>
      <c r="D11" s="155">
        <v>8328.3208017045181</v>
      </c>
      <c r="E11" s="155">
        <v>8328.3208017045181</v>
      </c>
      <c r="F11" s="155">
        <v>0</v>
      </c>
      <c r="G11" s="155">
        <v>0</v>
      </c>
      <c r="H11" s="155">
        <v>0</v>
      </c>
      <c r="I11" s="155">
        <v>1494791.3899502903</v>
      </c>
      <c r="J11" s="155">
        <v>4731.6378704766366</v>
      </c>
      <c r="K11" s="155">
        <v>43.099591075525375</v>
      </c>
      <c r="L11" s="155">
        <v>1202.5295440005877</v>
      </c>
      <c r="M11" s="155">
        <v>4722.0710877790234</v>
      </c>
      <c r="N11" s="155">
        <v>3705.460965947093</v>
      </c>
      <c r="O11" s="155">
        <v>1425714.9758709858</v>
      </c>
      <c r="P11" s="155">
        <v>6062.2772035903154</v>
      </c>
      <c r="Q11" s="155">
        <v>69.800213933294344</v>
      </c>
      <c r="R11" s="155">
        <v>1272.5320094389499</v>
      </c>
      <c r="S11" s="155">
        <v>126.03274645448379</v>
      </c>
      <c r="T11" s="155">
        <v>46097.927537983553</v>
      </c>
      <c r="U11" s="155">
        <v>10.228601966144662</v>
      </c>
      <c r="V11" s="155">
        <v>4.2058819221139823</v>
      </c>
      <c r="W11" s="155">
        <v>2.7944664618739519</v>
      </c>
      <c r="X11" s="155">
        <v>10.949815600302685</v>
      </c>
      <c r="Y11" s="155">
        <v>6.5506771668857384</v>
      </c>
      <c r="Z11" s="155">
        <v>0.81349267282323345</v>
      </c>
      <c r="AA11" s="155">
        <v>1003.4704595920168</v>
      </c>
      <c r="AB11" s="155">
        <v>4.0319132426631752</v>
      </c>
      <c r="AC11" s="155">
        <v>626968.38224056759</v>
      </c>
      <c r="AD11" s="155">
        <v>2409.1818188057537</v>
      </c>
      <c r="AE11" s="155">
        <v>0.8164840795431858</v>
      </c>
      <c r="AF11" s="155">
        <v>2408.3653347262107</v>
      </c>
      <c r="AG11" s="155">
        <v>60.003527847079233</v>
      </c>
      <c r="AH11" s="155">
        <v>37.744671929920123</v>
      </c>
      <c r="AI11" s="155">
        <v>0</v>
      </c>
      <c r="AJ11" s="155">
        <v>37.744671929920123</v>
      </c>
      <c r="AK11" s="155">
        <v>0</v>
      </c>
      <c r="AL11" s="155">
        <v>0</v>
      </c>
      <c r="AM11" s="155">
        <v>0</v>
      </c>
      <c r="AN11" s="155">
        <v>0</v>
      </c>
      <c r="AO11" s="155">
        <v>0</v>
      </c>
      <c r="AP11" s="155">
        <v>0</v>
      </c>
      <c r="AQ11" s="155">
        <v>0</v>
      </c>
      <c r="AR11" s="155">
        <v>5.3579833374091894</v>
      </c>
      <c r="AS11" s="155">
        <v>0.64337847290767969</v>
      </c>
      <c r="AT11" s="155">
        <v>0</v>
      </c>
      <c r="AU11" s="155">
        <v>0.64337847290767969</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39.395116381317195</v>
      </c>
      <c r="BP11" s="155">
        <v>9.2637162293656008</v>
      </c>
      <c r="BQ11" s="155">
        <v>192.26833316447915</v>
      </c>
      <c r="BR11" s="155">
        <v>192.26833316447915</v>
      </c>
      <c r="BS11" s="155">
        <v>0</v>
      </c>
      <c r="BT11" s="155">
        <v>2.8433594609596313</v>
      </c>
      <c r="BU11" s="155">
        <v>1.358706190218651</v>
      </c>
      <c r="BV11" s="155">
        <v>1.4846532707409805</v>
      </c>
      <c r="BW11" s="155">
        <v>4.5059317055420935</v>
      </c>
      <c r="BX11" s="155">
        <v>0.71418538416872823</v>
      </c>
      <c r="BY11" s="155">
        <v>0</v>
      </c>
      <c r="BZ11" s="155">
        <v>3.7917463213733651</v>
      </c>
      <c r="CA11" s="155">
        <v>1.3187497572232696</v>
      </c>
      <c r="CB11" s="155">
        <v>0</v>
      </c>
      <c r="CC11" s="155"/>
      <c r="CD11" s="155"/>
      <c r="CE11" s="155"/>
      <c r="CF11" s="155"/>
      <c r="CG11" s="155"/>
      <c r="CH11" s="155"/>
      <c r="CI11" s="155"/>
      <c r="CJ11" s="156"/>
      <c r="CK11" s="154">
        <v>2132850.6195796542</v>
      </c>
      <c r="CL11" s="144"/>
    </row>
    <row r="12" spans="1:90" s="157" customFormat="1" ht="26.25" customHeight="1" x14ac:dyDescent="0.25">
      <c r="A12" s="292" t="s">
        <v>131</v>
      </c>
      <c r="B12" s="215" t="s">
        <v>96</v>
      </c>
      <c r="C12" s="146">
        <v>48935.959476671334</v>
      </c>
      <c r="D12" s="147">
        <v>0</v>
      </c>
      <c r="E12" s="148">
        <v>0</v>
      </c>
      <c r="F12" s="148">
        <v>0</v>
      </c>
      <c r="G12" s="148">
        <v>0</v>
      </c>
      <c r="H12" s="147">
        <v>0</v>
      </c>
      <c r="I12" s="147">
        <v>46005.099476671334</v>
      </c>
      <c r="J12" s="148">
        <v>168.78502907584163</v>
      </c>
      <c r="K12" s="148">
        <v>0</v>
      </c>
      <c r="L12" s="148">
        <v>0</v>
      </c>
      <c r="M12" s="148">
        <v>104.67355289711905</v>
      </c>
      <c r="N12" s="148">
        <v>97.151320698370469</v>
      </c>
      <c r="O12" s="148">
        <v>0</v>
      </c>
      <c r="P12" s="148">
        <v>0</v>
      </c>
      <c r="Q12" s="148">
        <v>0</v>
      </c>
      <c r="R12" s="148">
        <v>0</v>
      </c>
      <c r="S12" s="148">
        <v>0</v>
      </c>
      <c r="T12" s="148">
        <v>45634.489573999999</v>
      </c>
      <c r="U12" s="148">
        <v>0</v>
      </c>
      <c r="V12" s="148">
        <v>0</v>
      </c>
      <c r="W12" s="148">
        <v>0</v>
      </c>
      <c r="X12" s="148">
        <v>0</v>
      </c>
      <c r="Y12" s="148">
        <v>0</v>
      </c>
      <c r="Z12" s="148">
        <v>0</v>
      </c>
      <c r="AA12" s="148">
        <v>0</v>
      </c>
      <c r="AB12" s="148">
        <v>0</v>
      </c>
      <c r="AC12" s="147">
        <v>2930.86</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48935.959476671334</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c r="CL13" s="144"/>
    </row>
    <row r="14" spans="1:90" s="157" customFormat="1" ht="26.25" customHeight="1" x14ac:dyDescent="0.25">
      <c r="A14" s="293" t="s">
        <v>133</v>
      </c>
      <c r="B14" s="216" t="s">
        <v>98</v>
      </c>
      <c r="C14" s="146">
        <v>19101.375794</v>
      </c>
      <c r="D14" s="147">
        <v>0</v>
      </c>
      <c r="E14" s="148">
        <v>0</v>
      </c>
      <c r="F14" s="148">
        <v>0</v>
      </c>
      <c r="G14" s="148">
        <v>0</v>
      </c>
      <c r="H14" s="147">
        <v>0</v>
      </c>
      <c r="I14" s="147">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7">
        <v>19101.375794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19101.375794</v>
      </c>
      <c r="CL14" s="144"/>
    </row>
    <row r="15" spans="1:90" s="157" customFormat="1" ht="26.25" customHeight="1" x14ac:dyDescent="0.25">
      <c r="A15" s="293" t="s">
        <v>134</v>
      </c>
      <c r="B15" s="216" t="s">
        <v>99</v>
      </c>
      <c r="C15" s="146">
        <v>0</v>
      </c>
      <c r="D15" s="147">
        <v>0</v>
      </c>
      <c r="E15" s="148">
        <v>0</v>
      </c>
      <c r="F15" s="148">
        <v>0</v>
      </c>
      <c r="G15" s="148">
        <v>0</v>
      </c>
      <c r="H15" s="147">
        <v>0</v>
      </c>
      <c r="I15" s="147">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0</v>
      </c>
      <c r="CL15" s="144"/>
    </row>
    <row r="16" spans="1:90" s="157" customFormat="1" ht="26.25" customHeight="1" x14ac:dyDescent="0.25">
      <c r="A16" s="293" t="s">
        <v>135</v>
      </c>
      <c r="B16" s="216" t="s">
        <v>100</v>
      </c>
      <c r="C16" s="146">
        <v>1425690.591942702</v>
      </c>
      <c r="D16" s="147">
        <v>0</v>
      </c>
      <c r="E16" s="148">
        <v>0</v>
      </c>
      <c r="F16" s="148">
        <v>0</v>
      </c>
      <c r="G16" s="148">
        <v>0</v>
      </c>
      <c r="H16" s="147">
        <v>0</v>
      </c>
      <c r="I16" s="147">
        <v>1425690.591942702</v>
      </c>
      <c r="J16" s="148">
        <v>0</v>
      </c>
      <c r="K16" s="148">
        <v>0</v>
      </c>
      <c r="L16" s="148">
        <v>0</v>
      </c>
      <c r="M16" s="148">
        <v>0</v>
      </c>
      <c r="N16" s="148">
        <v>0</v>
      </c>
      <c r="O16" s="148">
        <v>1425690.591942702</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1425690.591942702</v>
      </c>
      <c r="CL16" s="144"/>
    </row>
    <row r="17" spans="1:90" s="157" customFormat="1" ht="26.25" customHeight="1" x14ac:dyDescent="0.25">
      <c r="A17" s="293" t="s">
        <v>136</v>
      </c>
      <c r="B17" s="216" t="s">
        <v>101</v>
      </c>
      <c r="C17" s="146">
        <v>145417.82300408892</v>
      </c>
      <c r="D17" s="147">
        <v>6771.3126731376678</v>
      </c>
      <c r="E17" s="148">
        <v>6771.3126731376678</v>
      </c>
      <c r="F17" s="148">
        <v>0</v>
      </c>
      <c r="G17" s="148">
        <v>0</v>
      </c>
      <c r="H17" s="147">
        <v>0</v>
      </c>
      <c r="I17" s="147">
        <v>9972.5445890452447</v>
      </c>
      <c r="J17" s="148">
        <v>3207.564069328625</v>
      </c>
      <c r="K17" s="148">
        <v>42.997631096792574</v>
      </c>
      <c r="L17" s="148">
        <v>16.25501439019046</v>
      </c>
      <c r="M17" s="148">
        <v>479.69459406437852</v>
      </c>
      <c r="N17" s="148">
        <v>380.3019602905137</v>
      </c>
      <c r="O17" s="148">
        <v>0.25968979023079986</v>
      </c>
      <c r="P17" s="148">
        <v>5110.1912775903156</v>
      </c>
      <c r="Q17" s="148">
        <v>69.800213933294344</v>
      </c>
      <c r="R17" s="148">
        <v>20.080494383678655</v>
      </c>
      <c r="S17" s="148">
        <v>126.00199225051378</v>
      </c>
      <c r="T17" s="148">
        <v>463.43796398355551</v>
      </c>
      <c r="U17" s="148">
        <v>10.223213245376414</v>
      </c>
      <c r="V17" s="148">
        <v>4.2036661429354094</v>
      </c>
      <c r="W17" s="148">
        <v>2.7929942568249024</v>
      </c>
      <c r="X17" s="148">
        <v>10.944046923514875</v>
      </c>
      <c r="Y17" s="148">
        <v>6.5472260823472919</v>
      </c>
      <c r="Z17" s="148">
        <v>0.81306410156047726</v>
      </c>
      <c r="AA17" s="148">
        <v>16.405688075424177</v>
      </c>
      <c r="AB17" s="148">
        <v>4.0297891151725924</v>
      </c>
      <c r="AC17" s="147">
        <v>128001.1141403385</v>
      </c>
      <c r="AD17" s="147">
        <v>336.40238344994566</v>
      </c>
      <c r="AE17" s="148">
        <v>0</v>
      </c>
      <c r="AF17" s="148">
        <v>336.40238344994566</v>
      </c>
      <c r="AG17" s="147">
        <v>58.563444569434061</v>
      </c>
      <c r="AH17" s="147">
        <v>37.744671929920123</v>
      </c>
      <c r="AI17" s="148">
        <v>0</v>
      </c>
      <c r="AJ17" s="148">
        <v>37.744671929920123</v>
      </c>
      <c r="AK17" s="148">
        <v>0</v>
      </c>
      <c r="AL17" s="147">
        <v>0</v>
      </c>
      <c r="AM17" s="148">
        <v>0</v>
      </c>
      <c r="AN17" s="148">
        <v>0</v>
      </c>
      <c r="AO17" s="148">
        <v>0</v>
      </c>
      <c r="AP17" s="148">
        <v>0</v>
      </c>
      <c r="AQ17" s="148">
        <v>0</v>
      </c>
      <c r="AR17" s="147">
        <v>5.3579833374091894</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33.25106888694016</v>
      </c>
      <c r="BP17" s="147">
        <v>9.2637162293656008</v>
      </c>
      <c r="BQ17" s="147">
        <v>192.26833316447915</v>
      </c>
      <c r="BR17" s="148">
        <v>192.26833316447915</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145417.82300408892</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72.976724376000007</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72.976724376000007</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72.976724376000007</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216.03420747829756</v>
      </c>
      <c r="D22" s="147">
        <v>2.3926545022935981</v>
      </c>
      <c r="E22" s="148">
        <v>2.3926545022935981</v>
      </c>
      <c r="F22" s="148">
        <v>0</v>
      </c>
      <c r="G22" s="148">
        <v>0</v>
      </c>
      <c r="H22" s="147">
        <v>0</v>
      </c>
      <c r="I22" s="147">
        <v>2.0194134769388108</v>
      </c>
      <c r="J22" s="148">
        <v>0.61217866868285686</v>
      </c>
      <c r="K22" s="148">
        <v>0.1019599787327977</v>
      </c>
      <c r="L22" s="148">
        <v>0.30519996595884796</v>
      </c>
      <c r="M22" s="148">
        <v>0.18988666517893407</v>
      </c>
      <c r="N22" s="148">
        <v>0.17624070067894357</v>
      </c>
      <c r="O22" s="148">
        <v>6.2070361187481797E-3</v>
      </c>
      <c r="P22" s="148">
        <v>0</v>
      </c>
      <c r="Q22" s="148">
        <v>0</v>
      </c>
      <c r="R22" s="148">
        <v>0.32220724492421798</v>
      </c>
      <c r="S22" s="148">
        <v>3.0754203970009678E-2</v>
      </c>
      <c r="T22" s="148">
        <v>0</v>
      </c>
      <c r="U22" s="148">
        <v>5.3887207682485373E-3</v>
      </c>
      <c r="V22" s="148">
        <v>2.2157791785732449E-3</v>
      </c>
      <c r="W22" s="148">
        <v>1.4722050490493395E-3</v>
      </c>
      <c r="X22" s="148">
        <v>5.7686767878096547E-3</v>
      </c>
      <c r="Y22" s="148">
        <v>3.451084538446828E-3</v>
      </c>
      <c r="Z22" s="148">
        <v>4.2857126275614154E-4</v>
      </c>
      <c r="AA22" s="148">
        <v>0.25392984761798804</v>
      </c>
      <c r="AB22" s="148">
        <v>2.1241274905826244E-3</v>
      </c>
      <c r="AC22" s="147">
        <v>133.198726499407</v>
      </c>
      <c r="AD22" s="147">
        <v>69.202238206476665</v>
      </c>
      <c r="AE22" s="148">
        <v>0.80857086257336097</v>
      </c>
      <c r="AF22" s="148">
        <v>68.393667343903303</v>
      </c>
      <c r="AG22" s="147">
        <v>0</v>
      </c>
      <c r="AH22" s="147">
        <v>0</v>
      </c>
      <c r="AI22" s="148">
        <v>0</v>
      </c>
      <c r="AJ22" s="148">
        <v>0</v>
      </c>
      <c r="AK22" s="148">
        <v>0</v>
      </c>
      <c r="AL22" s="147">
        <v>0</v>
      </c>
      <c r="AM22" s="148">
        <v>0</v>
      </c>
      <c r="AN22" s="148">
        <v>0</v>
      </c>
      <c r="AO22" s="148">
        <v>0</v>
      </c>
      <c r="AP22" s="148">
        <v>0</v>
      </c>
      <c r="AQ22" s="148">
        <v>0</v>
      </c>
      <c r="AR22" s="147">
        <v>0</v>
      </c>
      <c r="AS22" s="147">
        <v>0.63714296436882178</v>
      </c>
      <c r="AT22" s="148">
        <v>0</v>
      </c>
      <c r="AU22" s="148">
        <v>0.63714296436882178</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2.8158021320397992</v>
      </c>
      <c r="BU22" s="148">
        <v>1.3455378539940674</v>
      </c>
      <c r="BV22" s="148">
        <v>1.470264278045732</v>
      </c>
      <c r="BW22" s="147">
        <v>4.4622610252060886</v>
      </c>
      <c r="BX22" s="148">
        <v>0.7072636277705302</v>
      </c>
      <c r="BY22" s="148">
        <v>0</v>
      </c>
      <c r="BZ22" s="148">
        <v>3.7549973974355582</v>
      </c>
      <c r="CA22" s="147">
        <v>1.3059686715667675</v>
      </c>
      <c r="CB22" s="147">
        <v>0</v>
      </c>
      <c r="CC22" s="158"/>
      <c r="CD22" s="148"/>
      <c r="CE22" s="148"/>
      <c r="CF22" s="148"/>
      <c r="CG22" s="153"/>
      <c r="CH22" s="153"/>
      <c r="CI22" s="153"/>
      <c r="CJ22" s="149"/>
      <c r="CK22" s="151">
        <v>216.03420747829756</v>
      </c>
      <c r="CL22" s="144"/>
    </row>
    <row r="23" spans="1:90" s="157" customFormat="1" ht="26.25" customHeight="1" x14ac:dyDescent="0.25">
      <c r="A23" s="293" t="s">
        <v>142</v>
      </c>
      <c r="B23" s="216" t="s">
        <v>107</v>
      </c>
      <c r="C23" s="146">
        <v>196.09401664319284</v>
      </c>
      <c r="D23" s="147">
        <v>1.8088564981039473E-2</v>
      </c>
      <c r="E23" s="148">
        <v>1.8088564981039473E-2</v>
      </c>
      <c r="F23" s="148">
        <v>0</v>
      </c>
      <c r="G23" s="148">
        <v>0</v>
      </c>
      <c r="H23" s="147">
        <v>0</v>
      </c>
      <c r="I23" s="147">
        <v>196.0759280782118</v>
      </c>
      <c r="J23" s="148">
        <v>0</v>
      </c>
      <c r="K23" s="148">
        <v>0</v>
      </c>
      <c r="L23" s="148">
        <v>0</v>
      </c>
      <c r="M23" s="148">
        <v>115.1814755296266</v>
      </c>
      <c r="N23" s="148">
        <v>80.894452548585193</v>
      </c>
      <c r="O23" s="148">
        <v>0</v>
      </c>
      <c r="P23" s="148">
        <v>0</v>
      </c>
      <c r="Q23" s="148">
        <v>0</v>
      </c>
      <c r="R23" s="148">
        <v>0</v>
      </c>
      <c r="S23" s="148">
        <v>0</v>
      </c>
      <c r="T23" s="148">
        <v>0</v>
      </c>
      <c r="U23" s="148">
        <v>0</v>
      </c>
      <c r="V23" s="148">
        <v>0</v>
      </c>
      <c r="W23" s="148">
        <v>0</v>
      </c>
      <c r="X23" s="148">
        <v>0</v>
      </c>
      <c r="Y23" s="148">
        <v>0</v>
      </c>
      <c r="Z23" s="148">
        <v>0</v>
      </c>
      <c r="AA23" s="148">
        <v>0</v>
      </c>
      <c r="AB23" s="148">
        <v>0</v>
      </c>
      <c r="AC23" s="147">
        <v>0</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196.09401664319284</v>
      </c>
      <c r="CL23" s="144"/>
    </row>
    <row r="24" spans="1:90" s="157" customFormat="1" ht="26.25" customHeight="1" x14ac:dyDescent="0.25">
      <c r="A24" s="293" t="s">
        <v>143</v>
      </c>
      <c r="B24" s="216" t="s">
        <v>108</v>
      </c>
      <c r="C24" s="146">
        <v>820.52726497892786</v>
      </c>
      <c r="D24" s="147">
        <v>0.174296091377552</v>
      </c>
      <c r="E24" s="148">
        <v>0.174296091377552</v>
      </c>
      <c r="F24" s="148">
        <v>0</v>
      </c>
      <c r="G24" s="148">
        <v>0</v>
      </c>
      <c r="H24" s="147">
        <v>0</v>
      </c>
      <c r="I24" s="147">
        <v>0.11999323697047984</v>
      </c>
      <c r="J24" s="148">
        <v>0.11999323697047984</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7">
        <v>820.11855408035683</v>
      </c>
      <c r="AD24" s="147">
        <v>2.4176966771902446E-2</v>
      </c>
      <c r="AE24" s="148">
        <v>7.913216969824886E-3</v>
      </c>
      <c r="AF24" s="148">
        <v>1.6263749802077562E-2</v>
      </c>
      <c r="AG24" s="147">
        <v>0</v>
      </c>
      <c r="AH24" s="147">
        <v>0</v>
      </c>
      <c r="AI24" s="148">
        <v>0</v>
      </c>
      <c r="AJ24" s="148">
        <v>0</v>
      </c>
      <c r="AK24" s="148">
        <v>0</v>
      </c>
      <c r="AL24" s="147">
        <v>0</v>
      </c>
      <c r="AM24" s="148">
        <v>0</v>
      </c>
      <c r="AN24" s="148">
        <v>0</v>
      </c>
      <c r="AO24" s="148">
        <v>0</v>
      </c>
      <c r="AP24" s="148">
        <v>0</v>
      </c>
      <c r="AQ24" s="148">
        <v>0</v>
      </c>
      <c r="AR24" s="147">
        <v>0</v>
      </c>
      <c r="AS24" s="147">
        <v>6.2355085388579026E-3</v>
      </c>
      <c r="AT24" s="148">
        <v>0</v>
      </c>
      <c r="AU24" s="148">
        <v>6.2355085388579026E-3</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2.7557328919832057E-2</v>
      </c>
      <c r="BU24" s="148">
        <v>1.316833622458362E-2</v>
      </c>
      <c r="BV24" s="148">
        <v>1.4388992695248437E-2</v>
      </c>
      <c r="BW24" s="147">
        <v>4.3670680336004922E-2</v>
      </c>
      <c r="BX24" s="148">
        <v>6.9217563981980416E-3</v>
      </c>
      <c r="BY24" s="148">
        <v>0</v>
      </c>
      <c r="BZ24" s="148">
        <v>3.6748923937806877E-2</v>
      </c>
      <c r="CA24" s="147">
        <v>1.2781085656501967E-2</v>
      </c>
      <c r="CB24" s="147">
        <v>0</v>
      </c>
      <c r="CC24" s="158"/>
      <c r="CD24" s="148"/>
      <c r="CE24" s="148"/>
      <c r="CF24" s="148"/>
      <c r="CG24" s="153"/>
      <c r="CH24" s="153"/>
      <c r="CI24" s="153"/>
      <c r="CJ24" s="149"/>
      <c r="CK24" s="151">
        <v>820.52726497892786</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443338.86311999999</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443338.86311999999</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443338.86311999999</v>
      </c>
      <c r="CL26" s="144"/>
    </row>
    <row r="27" spans="1:90" s="157" customFormat="1" ht="26.25" customHeight="1" x14ac:dyDescent="0.25">
      <c r="A27" s="293" t="s">
        <v>146</v>
      </c>
      <c r="B27" s="216" t="s">
        <v>111</v>
      </c>
      <c r="C27" s="146">
        <v>33997.677250103989</v>
      </c>
      <c r="D27" s="147">
        <v>110.69420759186735</v>
      </c>
      <c r="E27" s="148">
        <v>110.69420759186735</v>
      </c>
      <c r="F27" s="148">
        <v>0</v>
      </c>
      <c r="G27" s="148">
        <v>0</v>
      </c>
      <c r="H27" s="147">
        <v>0</v>
      </c>
      <c r="I27" s="147">
        <v>11383.654532536542</v>
      </c>
      <c r="J27" s="148">
        <v>966.99913177312828</v>
      </c>
      <c r="K27" s="148">
        <v>0</v>
      </c>
      <c r="L27" s="148">
        <v>1146.4908545437161</v>
      </c>
      <c r="M27" s="148">
        <v>3977.2911000230242</v>
      </c>
      <c r="N27" s="148">
        <v>3105.1431182994056</v>
      </c>
      <c r="O27" s="148">
        <v>23.315133855187511</v>
      </c>
      <c r="P27" s="148">
        <v>0</v>
      </c>
      <c r="Q27" s="148">
        <v>0</v>
      </c>
      <c r="R27" s="148">
        <v>1210.4508932795659</v>
      </c>
      <c r="S27" s="148">
        <v>0</v>
      </c>
      <c r="T27" s="148">
        <v>0</v>
      </c>
      <c r="U27" s="148">
        <v>0</v>
      </c>
      <c r="V27" s="148">
        <v>0</v>
      </c>
      <c r="W27" s="148">
        <v>0</v>
      </c>
      <c r="X27" s="148">
        <v>0</v>
      </c>
      <c r="Y27" s="148">
        <v>0</v>
      </c>
      <c r="Z27" s="148">
        <v>0</v>
      </c>
      <c r="AA27" s="148">
        <v>953.96430076251636</v>
      </c>
      <c r="AB27" s="148">
        <v>0</v>
      </c>
      <c r="AC27" s="147">
        <v>21934.818537436997</v>
      </c>
      <c r="AD27" s="147">
        <v>567.06988926093436</v>
      </c>
      <c r="AE27" s="148">
        <v>0</v>
      </c>
      <c r="AF27" s="148">
        <v>567.06988926093436</v>
      </c>
      <c r="AG27" s="147">
        <v>1.4400832776451746</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33997.677250103989</v>
      </c>
      <c r="CL27" s="144"/>
    </row>
    <row r="28" spans="1:90" s="157" customFormat="1" ht="26.25" customHeight="1" x14ac:dyDescent="0.25">
      <c r="A28" s="293" t="s">
        <v>147</v>
      </c>
      <c r="B28" s="216" t="s">
        <v>112</v>
      </c>
      <c r="C28" s="146">
        <v>134.54114470358584</v>
      </c>
      <c r="D28" s="147">
        <v>0</v>
      </c>
      <c r="E28" s="148">
        <v>0</v>
      </c>
      <c r="F28" s="148">
        <v>0</v>
      </c>
      <c r="G28" s="148">
        <v>0</v>
      </c>
      <c r="H28" s="147">
        <v>0</v>
      </c>
      <c r="I28" s="147">
        <v>7.4091360883914784E-2</v>
      </c>
      <c r="J28" s="148">
        <v>0</v>
      </c>
      <c r="K28" s="148">
        <v>0</v>
      </c>
      <c r="L28" s="148">
        <v>0</v>
      </c>
      <c r="M28" s="148">
        <v>4.3523712238675703E-2</v>
      </c>
      <c r="N28" s="148">
        <v>3.0567648645239077E-2</v>
      </c>
      <c r="O28" s="148">
        <v>0</v>
      </c>
      <c r="P28" s="148">
        <v>0</v>
      </c>
      <c r="Q28" s="148">
        <v>0</v>
      </c>
      <c r="R28" s="148">
        <v>0</v>
      </c>
      <c r="S28" s="148">
        <v>0</v>
      </c>
      <c r="T28" s="148">
        <v>0</v>
      </c>
      <c r="U28" s="148">
        <v>0</v>
      </c>
      <c r="V28" s="148">
        <v>0</v>
      </c>
      <c r="W28" s="148">
        <v>0</v>
      </c>
      <c r="X28" s="148">
        <v>0</v>
      </c>
      <c r="Y28" s="148">
        <v>0</v>
      </c>
      <c r="Z28" s="148">
        <v>0</v>
      </c>
      <c r="AA28" s="148">
        <v>0</v>
      </c>
      <c r="AB28" s="148">
        <v>0</v>
      </c>
      <c r="AC28" s="147">
        <v>134.46705334270192</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134.54114470358584</v>
      </c>
      <c r="CL28" s="144"/>
    </row>
    <row r="29" spans="1:90" s="157" customFormat="1" ht="26.25" customHeight="1" x14ac:dyDescent="0.25">
      <c r="A29" s="293" t="s">
        <v>148</v>
      </c>
      <c r="B29" s="216" t="s">
        <v>113</v>
      </c>
      <c r="C29" s="146">
        <v>5919.1550710398042</v>
      </c>
      <c r="D29" s="147">
        <v>1443.7288818163306</v>
      </c>
      <c r="E29" s="148">
        <v>1443.7288818163306</v>
      </c>
      <c r="F29" s="148">
        <v>0</v>
      </c>
      <c r="G29" s="148">
        <v>0</v>
      </c>
      <c r="H29" s="147">
        <v>0</v>
      </c>
      <c r="I29" s="147">
        <v>589.1240571819144</v>
      </c>
      <c r="J29" s="148">
        <v>387.55746839338957</v>
      </c>
      <c r="K29" s="148">
        <v>0</v>
      </c>
      <c r="L29" s="148">
        <v>39.478475100722413</v>
      </c>
      <c r="M29" s="148">
        <v>44.996954887457797</v>
      </c>
      <c r="N29" s="148">
        <v>41.763305760894248</v>
      </c>
      <c r="O29" s="148">
        <v>0.80289760221115347</v>
      </c>
      <c r="P29" s="148">
        <v>0</v>
      </c>
      <c r="Q29" s="148">
        <v>0</v>
      </c>
      <c r="R29" s="148">
        <v>41.678414530780977</v>
      </c>
      <c r="S29" s="148">
        <v>0</v>
      </c>
      <c r="T29" s="148">
        <v>0</v>
      </c>
      <c r="U29" s="148">
        <v>0</v>
      </c>
      <c r="V29" s="148">
        <v>0</v>
      </c>
      <c r="W29" s="148">
        <v>0</v>
      </c>
      <c r="X29" s="148">
        <v>0</v>
      </c>
      <c r="Y29" s="148">
        <v>0</v>
      </c>
      <c r="Z29" s="148">
        <v>0</v>
      </c>
      <c r="AA29" s="148">
        <v>32.846540906458287</v>
      </c>
      <c r="AB29" s="148">
        <v>0</v>
      </c>
      <c r="AC29" s="147">
        <v>2600.624153625557</v>
      </c>
      <c r="AD29" s="147">
        <v>1279.5339309216251</v>
      </c>
      <c r="AE29" s="148">
        <v>0</v>
      </c>
      <c r="AF29" s="148">
        <v>1279.5339309216251</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6.1440474943770331</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5919.1550710398042</v>
      </c>
      <c r="CL29" s="144"/>
    </row>
    <row r="30" spans="1:90" s="157" customFormat="1" ht="26.25" customHeight="1" x14ac:dyDescent="0.25">
      <c r="A30" s="293" t="s">
        <v>149</v>
      </c>
      <c r="B30" s="216" t="s">
        <v>114</v>
      </c>
      <c r="C30" s="146">
        <v>4041.2496817401579</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3898.6428817401579</v>
      </c>
      <c r="AD30" s="147">
        <v>142.60679999999999</v>
      </c>
      <c r="AE30" s="148">
        <v>0</v>
      </c>
      <c r="AF30" s="148">
        <v>142.60679999999999</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4041.2496817401579</v>
      </c>
      <c r="CL30" s="144"/>
    </row>
    <row r="31" spans="1:90" s="157" customFormat="1" ht="26.25" customHeight="1" x14ac:dyDescent="0.25">
      <c r="A31" s="293" t="s">
        <v>150</v>
      </c>
      <c r="B31" s="216" t="s">
        <v>115</v>
      </c>
      <c r="C31" s="146">
        <v>4967.7508811279022</v>
      </c>
      <c r="D31" s="147">
        <v>0</v>
      </c>
      <c r="E31" s="148">
        <v>0</v>
      </c>
      <c r="F31" s="148">
        <v>0</v>
      </c>
      <c r="G31" s="148">
        <v>0</v>
      </c>
      <c r="H31" s="147">
        <v>0</v>
      </c>
      <c r="I31" s="147">
        <v>952.08592600000009</v>
      </c>
      <c r="J31" s="148">
        <v>0</v>
      </c>
      <c r="K31" s="148">
        <v>0</v>
      </c>
      <c r="L31" s="148">
        <v>0</v>
      </c>
      <c r="M31" s="148">
        <v>0</v>
      </c>
      <c r="N31" s="148">
        <v>0</v>
      </c>
      <c r="O31" s="148">
        <v>0</v>
      </c>
      <c r="P31" s="148">
        <v>952.08592600000009</v>
      </c>
      <c r="Q31" s="148">
        <v>0</v>
      </c>
      <c r="R31" s="148">
        <v>0</v>
      </c>
      <c r="S31" s="148">
        <v>0</v>
      </c>
      <c r="T31" s="148">
        <v>0</v>
      </c>
      <c r="U31" s="148">
        <v>0</v>
      </c>
      <c r="V31" s="148">
        <v>0</v>
      </c>
      <c r="W31" s="148">
        <v>0</v>
      </c>
      <c r="X31" s="148">
        <v>0</v>
      </c>
      <c r="Y31" s="148">
        <v>0</v>
      </c>
      <c r="Z31" s="148">
        <v>0</v>
      </c>
      <c r="AA31" s="148">
        <v>0</v>
      </c>
      <c r="AB31" s="148">
        <v>0</v>
      </c>
      <c r="AC31" s="147">
        <v>4001.322555127902</v>
      </c>
      <c r="AD31" s="147">
        <v>14.3424</v>
      </c>
      <c r="AE31" s="148">
        <v>0</v>
      </c>
      <c r="AF31" s="148">
        <v>14.3424</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4967.7508811279022</v>
      </c>
      <c r="CL31" s="144"/>
    </row>
    <row r="32" spans="1:90" s="157" customFormat="1" ht="26.25" customHeight="1" x14ac:dyDescent="0.25">
      <c r="A32" s="291" t="s">
        <v>151</v>
      </c>
      <c r="B32" s="212" t="s">
        <v>116</v>
      </c>
      <c r="C32" s="154">
        <v>43747.820009436269</v>
      </c>
      <c r="D32" s="154">
        <v>84.443672612639986</v>
      </c>
      <c r="E32" s="154">
        <v>84.443672612639986</v>
      </c>
      <c r="F32" s="154">
        <v>0</v>
      </c>
      <c r="G32" s="154">
        <v>0</v>
      </c>
      <c r="H32" s="154">
        <v>0</v>
      </c>
      <c r="I32" s="154">
        <v>2538.6458946734738</v>
      </c>
      <c r="J32" s="154">
        <v>5.9595294396841423</v>
      </c>
      <c r="K32" s="154">
        <v>0</v>
      </c>
      <c r="L32" s="154">
        <v>0</v>
      </c>
      <c r="M32" s="154">
        <v>2136.8597250548569</v>
      </c>
      <c r="N32" s="154">
        <v>347.8725058072252</v>
      </c>
      <c r="O32" s="154">
        <v>0</v>
      </c>
      <c r="P32" s="154">
        <v>47.954134371708115</v>
      </c>
      <c r="Q32" s="154">
        <v>0</v>
      </c>
      <c r="R32" s="154">
        <v>0</v>
      </c>
      <c r="S32" s="154">
        <v>0</v>
      </c>
      <c r="T32" s="154">
        <v>0</v>
      </c>
      <c r="U32" s="154">
        <v>0</v>
      </c>
      <c r="V32" s="154">
        <v>0</v>
      </c>
      <c r="W32" s="154">
        <v>0</v>
      </c>
      <c r="X32" s="154">
        <v>0</v>
      </c>
      <c r="Y32" s="154">
        <v>0</v>
      </c>
      <c r="Z32" s="154">
        <v>0</v>
      </c>
      <c r="AA32" s="154">
        <v>0</v>
      </c>
      <c r="AB32" s="154">
        <v>0</v>
      </c>
      <c r="AC32" s="154">
        <v>20773.054851729212</v>
      </c>
      <c r="AD32" s="154">
        <v>20351.675590420949</v>
      </c>
      <c r="AE32" s="154">
        <v>0</v>
      </c>
      <c r="AF32" s="154">
        <v>20351.675590420949</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375086.72695964295</v>
      </c>
      <c r="CK32" s="154">
        <v>418834.54696907924</v>
      </c>
      <c r="CL32" s="144"/>
    </row>
    <row r="33" spans="1:90" s="157" customFormat="1" ht="26.25" customHeight="1" x14ac:dyDescent="0.25">
      <c r="A33" s="294" t="s">
        <v>152</v>
      </c>
      <c r="B33" s="217" t="s">
        <v>117</v>
      </c>
      <c r="C33" s="146">
        <v>22640.63647309141</v>
      </c>
      <c r="D33" s="147">
        <v>84.443672612639986</v>
      </c>
      <c r="E33" s="148">
        <v>84.443672612639986</v>
      </c>
      <c r="F33" s="148">
        <v>0</v>
      </c>
      <c r="G33" s="148">
        <v>0</v>
      </c>
      <c r="H33" s="147">
        <v>0</v>
      </c>
      <c r="I33" s="147">
        <v>2165.3253851896825</v>
      </c>
      <c r="J33" s="148">
        <v>0</v>
      </c>
      <c r="K33" s="148">
        <v>0</v>
      </c>
      <c r="L33" s="148">
        <v>0</v>
      </c>
      <c r="M33" s="148">
        <v>1971.203982229018</v>
      </c>
      <c r="N33" s="148">
        <v>194.12140296066468</v>
      </c>
      <c r="O33" s="148">
        <v>0</v>
      </c>
      <c r="P33" s="148">
        <v>0</v>
      </c>
      <c r="Q33" s="148">
        <v>0</v>
      </c>
      <c r="R33" s="148">
        <v>0</v>
      </c>
      <c r="S33" s="148">
        <v>0</v>
      </c>
      <c r="T33" s="148">
        <v>0</v>
      </c>
      <c r="U33" s="148">
        <v>0</v>
      </c>
      <c r="V33" s="148">
        <v>0</v>
      </c>
      <c r="W33" s="148">
        <v>0</v>
      </c>
      <c r="X33" s="148">
        <v>0</v>
      </c>
      <c r="Y33" s="148">
        <v>0</v>
      </c>
      <c r="Z33" s="148">
        <v>0</v>
      </c>
      <c r="AA33" s="148">
        <v>0</v>
      </c>
      <c r="AB33" s="148">
        <v>0</v>
      </c>
      <c r="AC33" s="147">
        <v>9334.3409746731868</v>
      </c>
      <c r="AD33" s="147">
        <v>11056.5264406159</v>
      </c>
      <c r="AE33" s="148">
        <v>0</v>
      </c>
      <c r="AF33" s="148">
        <v>11056.5264406159</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22640.63647309141</v>
      </c>
      <c r="CL33" s="144"/>
    </row>
    <row r="34" spans="1:90" s="157" customFormat="1" ht="26.25" customHeight="1" x14ac:dyDescent="0.25">
      <c r="A34" s="295" t="s">
        <v>153</v>
      </c>
      <c r="B34" s="213" t="s">
        <v>118</v>
      </c>
      <c r="C34" s="146">
        <v>21107.183536344863</v>
      </c>
      <c r="D34" s="147">
        <v>0</v>
      </c>
      <c r="E34" s="148">
        <v>0</v>
      </c>
      <c r="F34" s="148">
        <v>0</v>
      </c>
      <c r="G34" s="148">
        <v>0</v>
      </c>
      <c r="H34" s="147">
        <v>0</v>
      </c>
      <c r="I34" s="147">
        <v>373.32050948379145</v>
      </c>
      <c r="J34" s="148">
        <v>5.9595294396841423</v>
      </c>
      <c r="K34" s="148">
        <v>0</v>
      </c>
      <c r="L34" s="148">
        <v>0</v>
      </c>
      <c r="M34" s="148">
        <v>165.65574282583873</v>
      </c>
      <c r="N34" s="148">
        <v>153.75110284656051</v>
      </c>
      <c r="O34" s="148">
        <v>0</v>
      </c>
      <c r="P34" s="148">
        <v>47.954134371708115</v>
      </c>
      <c r="Q34" s="148">
        <v>0</v>
      </c>
      <c r="R34" s="148">
        <v>0</v>
      </c>
      <c r="S34" s="148">
        <v>0</v>
      </c>
      <c r="T34" s="148">
        <v>0</v>
      </c>
      <c r="U34" s="148">
        <v>0</v>
      </c>
      <c r="V34" s="148">
        <v>0</v>
      </c>
      <c r="W34" s="148">
        <v>0</v>
      </c>
      <c r="X34" s="148">
        <v>0</v>
      </c>
      <c r="Y34" s="148">
        <v>0</v>
      </c>
      <c r="Z34" s="148">
        <v>0</v>
      </c>
      <c r="AA34" s="148">
        <v>0</v>
      </c>
      <c r="AB34" s="148">
        <v>0</v>
      </c>
      <c r="AC34" s="147">
        <v>11438.713877056023</v>
      </c>
      <c r="AD34" s="147">
        <v>9295.1491498050491</v>
      </c>
      <c r="AE34" s="148">
        <v>0</v>
      </c>
      <c r="AF34" s="148">
        <v>9295.1491498050491</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21107.183536344863</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375086.72695964295</v>
      </c>
      <c r="CK35" s="151">
        <v>375086.72695964295</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2260895.5012321831</v>
      </c>
      <c r="D38" s="177">
        <v>57949.977443619966</v>
      </c>
      <c r="E38" s="177">
        <v>9277.5483237298049</v>
      </c>
      <c r="F38" s="177">
        <v>48672.429119890163</v>
      </c>
      <c r="G38" s="177">
        <v>0</v>
      </c>
      <c r="H38" s="177">
        <v>0</v>
      </c>
      <c r="I38" s="177">
        <v>1507992.7911841371</v>
      </c>
      <c r="J38" s="177">
        <v>4737.5973999163207</v>
      </c>
      <c r="K38" s="177">
        <v>43.099591075525375</v>
      </c>
      <c r="L38" s="177">
        <v>1202.5295440005877</v>
      </c>
      <c r="M38" s="177">
        <v>6858.9308128338798</v>
      </c>
      <c r="N38" s="177">
        <v>4053.333471754318</v>
      </c>
      <c r="O38" s="177">
        <v>1425714.9758709858</v>
      </c>
      <c r="P38" s="177">
        <v>16772.98667713537</v>
      </c>
      <c r="Q38" s="177">
        <v>69.800213933294344</v>
      </c>
      <c r="R38" s="177">
        <v>1272.5320094389499</v>
      </c>
      <c r="S38" s="177">
        <v>126.03274645448379</v>
      </c>
      <c r="T38" s="177">
        <v>46097.927537983553</v>
      </c>
      <c r="U38" s="177">
        <v>10.228601966144662</v>
      </c>
      <c r="V38" s="177">
        <v>4.2058819221139823</v>
      </c>
      <c r="W38" s="177">
        <v>2.7944664618739519</v>
      </c>
      <c r="X38" s="177">
        <v>10.949815600302685</v>
      </c>
      <c r="Y38" s="177">
        <v>6.5506771668857384</v>
      </c>
      <c r="Z38" s="177">
        <v>0.81349267282323345</v>
      </c>
      <c r="AA38" s="177">
        <v>1003.4704595920168</v>
      </c>
      <c r="AB38" s="177">
        <v>4.0319132426631752</v>
      </c>
      <c r="AC38" s="177">
        <v>671838.53042691294</v>
      </c>
      <c r="AD38" s="177">
        <v>22760.857409226704</v>
      </c>
      <c r="AE38" s="177">
        <v>0.8164840795431858</v>
      </c>
      <c r="AF38" s="177">
        <v>22760.040925147161</v>
      </c>
      <c r="AG38" s="177">
        <v>60.003527847079233</v>
      </c>
      <c r="AH38" s="177">
        <v>37.744671929920123</v>
      </c>
      <c r="AI38" s="177">
        <v>0</v>
      </c>
      <c r="AJ38" s="177">
        <v>37.744671929920123</v>
      </c>
      <c r="AK38" s="177">
        <v>0</v>
      </c>
      <c r="AL38" s="177">
        <v>0</v>
      </c>
      <c r="AM38" s="177">
        <v>0</v>
      </c>
      <c r="AN38" s="177">
        <v>0</v>
      </c>
      <c r="AO38" s="177">
        <v>0</v>
      </c>
      <c r="AP38" s="177">
        <v>0</v>
      </c>
      <c r="AQ38" s="177">
        <v>0</v>
      </c>
      <c r="AR38" s="177">
        <v>5.3579833374091894</v>
      </c>
      <c r="AS38" s="177">
        <v>0.64337847290767969</v>
      </c>
      <c r="AT38" s="177">
        <v>0</v>
      </c>
      <c r="AU38" s="177">
        <v>0.64337847290767969</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39.395116381317195</v>
      </c>
      <c r="BP38" s="177">
        <v>9.2637162293656008</v>
      </c>
      <c r="BQ38" s="177">
        <v>192.26833316447915</v>
      </c>
      <c r="BR38" s="177">
        <v>192.26833316447915</v>
      </c>
      <c r="BS38" s="177">
        <v>0</v>
      </c>
      <c r="BT38" s="177">
        <v>2.8433594609596313</v>
      </c>
      <c r="BU38" s="177">
        <v>1.358706190218651</v>
      </c>
      <c r="BV38" s="177">
        <v>1.4846532707409805</v>
      </c>
      <c r="BW38" s="177">
        <v>4.5059317055420935</v>
      </c>
      <c r="BX38" s="177">
        <v>0.71418538416872823</v>
      </c>
      <c r="BY38" s="177">
        <v>0</v>
      </c>
      <c r="BZ38" s="177">
        <v>3.7917463213733651</v>
      </c>
      <c r="CA38" s="177">
        <v>1.3187497572232696</v>
      </c>
      <c r="CB38" s="177">
        <v>0</v>
      </c>
      <c r="CC38" s="177"/>
      <c r="CD38" s="177"/>
      <c r="CE38" s="177"/>
      <c r="CF38" s="177"/>
      <c r="CG38" s="177"/>
      <c r="CH38" s="177"/>
      <c r="CI38" s="177"/>
      <c r="CJ38" s="177">
        <v>375086.72695964295</v>
      </c>
      <c r="CK38" s="177">
        <v>2635982.228191826</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1458463.1875225711</v>
      </c>
      <c r="D11" s="155">
        <v>45158.147015206501</v>
      </c>
      <c r="E11" s="155">
        <v>34351.161097756652</v>
      </c>
      <c r="F11" s="155">
        <v>7294.7934309485636</v>
      </c>
      <c r="G11" s="155">
        <v>3512.1924865012975</v>
      </c>
      <c r="H11" s="155">
        <v>5927.345517926572</v>
      </c>
      <c r="I11" s="155">
        <v>902422.7649252906</v>
      </c>
      <c r="J11" s="155">
        <v>64385.14229207988</v>
      </c>
      <c r="K11" s="155">
        <v>8033.3953563667392</v>
      </c>
      <c r="L11" s="155">
        <v>2588.1008311299834</v>
      </c>
      <c r="M11" s="155">
        <v>18150.995414982914</v>
      </c>
      <c r="N11" s="155">
        <v>8550.3025034917682</v>
      </c>
      <c r="O11" s="155">
        <v>84740.273885897463</v>
      </c>
      <c r="P11" s="155">
        <v>474073.49676549941</v>
      </c>
      <c r="Q11" s="155">
        <v>8935.2859079028713</v>
      </c>
      <c r="R11" s="155">
        <v>3423.1612725116929</v>
      </c>
      <c r="S11" s="155">
        <v>60975.39092073623</v>
      </c>
      <c r="T11" s="155">
        <v>143540.02927350657</v>
      </c>
      <c r="U11" s="155">
        <v>5840.2972290963771</v>
      </c>
      <c r="V11" s="155">
        <v>2004.7716642470832</v>
      </c>
      <c r="W11" s="155">
        <v>1476.5225064726219</v>
      </c>
      <c r="X11" s="155">
        <v>4584.9747968636775</v>
      </c>
      <c r="Y11" s="155">
        <v>3152.0005495039418</v>
      </c>
      <c r="Z11" s="155">
        <v>835.55791879355911</v>
      </c>
      <c r="AA11" s="155">
        <v>4090.324754247255</v>
      </c>
      <c r="AB11" s="155">
        <v>3042.7410819606766</v>
      </c>
      <c r="AC11" s="155">
        <v>25842.449739470576</v>
      </c>
      <c r="AD11" s="155">
        <v>18590.930551454079</v>
      </c>
      <c r="AE11" s="155">
        <v>2904.6866039605311</v>
      </c>
      <c r="AF11" s="155">
        <v>15686.243947493547</v>
      </c>
      <c r="AG11" s="155">
        <v>54266.659275915721</v>
      </c>
      <c r="AH11" s="155">
        <v>62201.015648397421</v>
      </c>
      <c r="AI11" s="155">
        <v>11059.026553672044</v>
      </c>
      <c r="AJ11" s="155">
        <v>23281.352322614955</v>
      </c>
      <c r="AK11" s="155">
        <v>27860.636772110418</v>
      </c>
      <c r="AL11" s="155">
        <v>175112.53367049232</v>
      </c>
      <c r="AM11" s="155">
        <v>57981.449255800362</v>
      </c>
      <c r="AN11" s="155">
        <v>34862.631306352116</v>
      </c>
      <c r="AO11" s="155">
        <v>68227.655857260004</v>
      </c>
      <c r="AP11" s="155">
        <v>11030.128210488398</v>
      </c>
      <c r="AQ11" s="155">
        <v>3010.6690405914123</v>
      </c>
      <c r="AR11" s="155">
        <v>21152.264438821105</v>
      </c>
      <c r="AS11" s="155">
        <v>9782.1494193063172</v>
      </c>
      <c r="AT11" s="155">
        <v>1976.8660885306081</v>
      </c>
      <c r="AU11" s="155">
        <v>1799.5555096259943</v>
      </c>
      <c r="AV11" s="155">
        <v>1439.6197500786357</v>
      </c>
      <c r="AW11" s="155">
        <v>4566.1080710710785</v>
      </c>
      <c r="AX11" s="155">
        <v>3657.7305724304547</v>
      </c>
      <c r="AY11" s="155">
        <v>1791.8686294093886</v>
      </c>
      <c r="AZ11" s="155">
        <v>774.02493593280985</v>
      </c>
      <c r="BA11" s="155">
        <v>1091.8370070882561</v>
      </c>
      <c r="BB11" s="155">
        <v>4029.6384090045071</v>
      </c>
      <c r="BC11" s="155">
        <v>0</v>
      </c>
      <c r="BD11" s="155">
        <v>25693.72562253322</v>
      </c>
      <c r="BE11" s="155">
        <v>16586.035182116313</v>
      </c>
      <c r="BF11" s="155">
        <v>4589.6658501936017</v>
      </c>
      <c r="BG11" s="155">
        <v>2843.6773628165802</v>
      </c>
      <c r="BH11" s="155">
        <v>674.97563862119659</v>
      </c>
      <c r="BI11" s="155">
        <v>999.3715887855343</v>
      </c>
      <c r="BJ11" s="155">
        <v>18815.682267696131</v>
      </c>
      <c r="BK11" s="155">
        <v>5593.1294051507075</v>
      </c>
      <c r="BL11" s="155">
        <v>5617.2716665986509</v>
      </c>
      <c r="BM11" s="155">
        <v>725.6377841027853</v>
      </c>
      <c r="BN11" s="155">
        <v>6879.6434118439884</v>
      </c>
      <c r="BO11" s="155">
        <v>26637.940467448552</v>
      </c>
      <c r="BP11" s="155">
        <v>13357.744262633782</v>
      </c>
      <c r="BQ11" s="155">
        <v>26936.197327255326</v>
      </c>
      <c r="BR11" s="155">
        <v>17512.488827865665</v>
      </c>
      <c r="BS11" s="155">
        <v>9423.7084993896569</v>
      </c>
      <c r="BT11" s="155">
        <v>8013.0031320968837</v>
      </c>
      <c r="BU11" s="155">
        <v>4157.3767065325555</v>
      </c>
      <c r="BV11" s="155">
        <v>3855.6264255643291</v>
      </c>
      <c r="BW11" s="155">
        <v>9087.0388393852354</v>
      </c>
      <c r="BX11" s="155">
        <v>1966.8314403395416</v>
      </c>
      <c r="BY11" s="155">
        <v>1010.7359384934351</v>
      </c>
      <c r="BZ11" s="155">
        <v>6109.4714605522558</v>
      </c>
      <c r="CA11" s="155">
        <v>1778.2264198058447</v>
      </c>
      <c r="CB11" s="155">
        <v>0</v>
      </c>
      <c r="CC11" s="155">
        <v>464180.38988879131</v>
      </c>
      <c r="CD11" s="155">
        <v>240200.74416482114</v>
      </c>
      <c r="CE11" s="155">
        <v>108993.28621246619</v>
      </c>
      <c r="CF11" s="155">
        <v>114986.35951150392</v>
      </c>
      <c r="CG11" s="155">
        <v>-28836.149026232051</v>
      </c>
      <c r="CH11" s="155">
        <v>-1658.9428179544968</v>
      </c>
      <c r="CI11" s="155">
        <v>1660101.863845</v>
      </c>
      <c r="CJ11" s="156"/>
      <c r="CK11" s="154">
        <v>3552250.3494121758</v>
      </c>
      <c r="CL11" s="144"/>
    </row>
    <row r="12" spans="1:90" s="157" customFormat="1" ht="26.25" customHeight="1" x14ac:dyDescent="0.25">
      <c r="A12" s="292" t="s">
        <v>131</v>
      </c>
      <c r="B12" s="215" t="s">
        <v>96</v>
      </c>
      <c r="C12" s="146">
        <v>54330.492820023559</v>
      </c>
      <c r="D12" s="147">
        <v>667.18946324254318</v>
      </c>
      <c r="E12" s="148">
        <v>667.18946324254318</v>
      </c>
      <c r="F12" s="148">
        <v>0</v>
      </c>
      <c r="G12" s="148">
        <v>0</v>
      </c>
      <c r="H12" s="147">
        <v>1093.713598034816</v>
      </c>
      <c r="I12" s="147">
        <v>52569.501858746189</v>
      </c>
      <c r="J12" s="148">
        <v>836.62197092431359</v>
      </c>
      <c r="K12" s="148">
        <v>0</v>
      </c>
      <c r="L12" s="148">
        <v>0</v>
      </c>
      <c r="M12" s="148">
        <v>478.99859897992502</v>
      </c>
      <c r="N12" s="148">
        <v>444.57597182458545</v>
      </c>
      <c r="O12" s="148">
        <v>0</v>
      </c>
      <c r="P12" s="148">
        <v>25.9960000002066</v>
      </c>
      <c r="Q12" s="148">
        <v>0</v>
      </c>
      <c r="R12" s="148">
        <v>0</v>
      </c>
      <c r="S12" s="148">
        <v>7787.7234020172427</v>
      </c>
      <c r="T12" s="148">
        <v>42995.585914999916</v>
      </c>
      <c r="U12" s="148">
        <v>0</v>
      </c>
      <c r="V12" s="148">
        <v>0</v>
      </c>
      <c r="W12" s="148">
        <v>0</v>
      </c>
      <c r="X12" s="148">
        <v>0</v>
      </c>
      <c r="Y12" s="148">
        <v>0</v>
      </c>
      <c r="Z12" s="148">
        <v>0</v>
      </c>
      <c r="AA12" s="148">
        <v>0</v>
      </c>
      <c r="AB12" s="148">
        <v>0</v>
      </c>
      <c r="AC12" s="147">
        <v>0</v>
      </c>
      <c r="AD12" s="147">
        <v>1.8573031073656789E-2</v>
      </c>
      <c r="AE12" s="148">
        <v>6.0790266231391605E-3</v>
      </c>
      <c r="AF12" s="148">
        <v>1.2494004450517628E-2</v>
      </c>
      <c r="AG12" s="147">
        <v>0</v>
      </c>
      <c r="AH12" s="147">
        <v>0</v>
      </c>
      <c r="AI12" s="148">
        <v>0</v>
      </c>
      <c r="AJ12" s="148">
        <v>0</v>
      </c>
      <c r="AK12" s="148">
        <v>0</v>
      </c>
      <c r="AL12" s="147">
        <v>0</v>
      </c>
      <c r="AM12" s="148">
        <v>0</v>
      </c>
      <c r="AN12" s="148">
        <v>0</v>
      </c>
      <c r="AO12" s="148">
        <v>0</v>
      </c>
      <c r="AP12" s="148">
        <v>0</v>
      </c>
      <c r="AQ12" s="148">
        <v>0</v>
      </c>
      <c r="AR12" s="147">
        <v>0</v>
      </c>
      <c r="AS12" s="147">
        <v>4.7901912156678283E-3</v>
      </c>
      <c r="AT12" s="148">
        <v>0</v>
      </c>
      <c r="AU12" s="148">
        <v>4.7901912156678283E-3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2.1169865151564132E-2</v>
      </c>
      <c r="BU12" s="148">
        <v>1.0116071225766365E-2</v>
      </c>
      <c r="BV12" s="148">
        <v>1.1053793925797769E-2</v>
      </c>
      <c r="BW12" s="147">
        <v>3.3548331787880768E-2</v>
      </c>
      <c r="BX12" s="148">
        <v>5.3173749164192154E-3</v>
      </c>
      <c r="BY12" s="148">
        <v>0</v>
      </c>
      <c r="BZ12" s="148">
        <v>2.823095687146155E-2</v>
      </c>
      <c r="CA12" s="147">
        <v>9.8185807712305E-3</v>
      </c>
      <c r="CB12" s="147">
        <v>0</v>
      </c>
      <c r="CC12" s="158">
        <v>1342.0017649661756</v>
      </c>
      <c r="CD12" s="159">
        <v>1215.7500416283203</v>
      </c>
      <c r="CE12" s="159">
        <v>0</v>
      </c>
      <c r="CF12" s="159">
        <v>126.25172333785522</v>
      </c>
      <c r="CG12" s="151">
        <v>-3355.1831616610434</v>
      </c>
      <c r="CH12" s="151">
        <v>9.9999975645914674E-5</v>
      </c>
      <c r="CI12" s="151">
        <v>1745.241</v>
      </c>
      <c r="CJ12" s="149"/>
      <c r="CK12" s="151">
        <v>54062.552523328668</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33.5627</v>
      </c>
      <c r="CH13" s="153">
        <v>0</v>
      </c>
      <c r="CI13" s="153">
        <v>8.1638999999999999</v>
      </c>
      <c r="CJ13" s="149"/>
      <c r="CK13" s="151">
        <v>41.726599999999998</v>
      </c>
      <c r="CL13" s="144"/>
    </row>
    <row r="14" spans="1:90" s="157" customFormat="1" ht="26.25" customHeight="1" x14ac:dyDescent="0.25">
      <c r="A14" s="293" t="s">
        <v>133</v>
      </c>
      <c r="B14" s="216" t="s">
        <v>98</v>
      </c>
      <c r="C14" s="146">
        <v>9119.1219999999994</v>
      </c>
      <c r="D14" s="147">
        <v>0</v>
      </c>
      <c r="E14" s="148">
        <v>0</v>
      </c>
      <c r="F14" s="148">
        <v>0</v>
      </c>
      <c r="G14" s="148">
        <v>0</v>
      </c>
      <c r="H14" s="147">
        <v>0</v>
      </c>
      <c r="I14" s="147">
        <v>9119.1219999999994</v>
      </c>
      <c r="J14" s="148">
        <v>0</v>
      </c>
      <c r="K14" s="148">
        <v>0</v>
      </c>
      <c r="L14" s="148">
        <v>0</v>
      </c>
      <c r="M14" s="148">
        <v>0</v>
      </c>
      <c r="N14" s="148">
        <v>0</v>
      </c>
      <c r="O14" s="148">
        <v>0</v>
      </c>
      <c r="P14" s="148">
        <v>0</v>
      </c>
      <c r="Q14" s="148">
        <v>0</v>
      </c>
      <c r="R14" s="148">
        <v>0</v>
      </c>
      <c r="S14" s="148">
        <v>0</v>
      </c>
      <c r="T14" s="148">
        <v>9119.1219999999994</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250.4110000000037</v>
      </c>
      <c r="CH14" s="153">
        <v>0</v>
      </c>
      <c r="CI14" s="153">
        <v>0</v>
      </c>
      <c r="CJ14" s="149"/>
      <c r="CK14" s="151">
        <v>9369.5330000000031</v>
      </c>
      <c r="CL14" s="144"/>
    </row>
    <row r="15" spans="1:90" s="157" customFormat="1" ht="26.25" customHeight="1" x14ac:dyDescent="0.25">
      <c r="A15" s="293" t="s">
        <v>134</v>
      </c>
      <c r="B15" s="216" t="s">
        <v>99</v>
      </c>
      <c r="C15" s="146">
        <v>58880.523889298929</v>
      </c>
      <c r="D15" s="147">
        <v>0</v>
      </c>
      <c r="E15" s="148">
        <v>0</v>
      </c>
      <c r="F15" s="148">
        <v>0</v>
      </c>
      <c r="G15" s="148">
        <v>0</v>
      </c>
      <c r="H15" s="147">
        <v>826.10797192915732</v>
      </c>
      <c r="I15" s="147">
        <v>58054.41591736977</v>
      </c>
      <c r="J15" s="148">
        <v>121.268000000093</v>
      </c>
      <c r="K15" s="148">
        <v>0</v>
      </c>
      <c r="L15" s="148">
        <v>0</v>
      </c>
      <c r="M15" s="148">
        <v>0</v>
      </c>
      <c r="N15" s="148">
        <v>0</v>
      </c>
      <c r="O15" s="148">
        <v>0</v>
      </c>
      <c r="P15" s="148">
        <v>10638.86076</v>
      </c>
      <c r="Q15" s="148">
        <v>0</v>
      </c>
      <c r="R15" s="148">
        <v>0</v>
      </c>
      <c r="S15" s="148">
        <v>5654.2744180617774</v>
      </c>
      <c r="T15" s="148">
        <v>41325.495839309464</v>
      </c>
      <c r="U15" s="148">
        <v>131.96605899087359</v>
      </c>
      <c r="V15" s="148">
        <v>14.18899399858565</v>
      </c>
      <c r="W15" s="148">
        <v>9.4274324840886052</v>
      </c>
      <c r="X15" s="148">
        <v>82.430125806710436</v>
      </c>
      <c r="Y15" s="148">
        <v>22.099412377439265</v>
      </c>
      <c r="Z15" s="148">
        <v>2.7444048278893747</v>
      </c>
      <c r="AA15" s="148">
        <v>0</v>
      </c>
      <c r="AB15" s="148">
        <v>51.660471512846691</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1480.8290847010721</v>
      </c>
      <c r="CH15" s="153">
        <v>0</v>
      </c>
      <c r="CI15" s="153">
        <v>388.036</v>
      </c>
      <c r="CJ15" s="149"/>
      <c r="CK15" s="151">
        <v>60749.388974000001</v>
      </c>
      <c r="CL15" s="144"/>
    </row>
    <row r="16" spans="1:90" s="157" customFormat="1" ht="26.25" customHeight="1" x14ac:dyDescent="0.25">
      <c r="A16" s="293" t="s">
        <v>135</v>
      </c>
      <c r="B16" s="216" t="s">
        <v>100</v>
      </c>
      <c r="C16" s="146">
        <v>10.97443453509176</v>
      </c>
      <c r="D16" s="147">
        <v>1.7331427022314165E-3</v>
      </c>
      <c r="E16" s="148">
        <v>1.7331427022314165E-3</v>
      </c>
      <c r="F16" s="148">
        <v>0</v>
      </c>
      <c r="G16" s="148">
        <v>0</v>
      </c>
      <c r="H16" s="147">
        <v>0</v>
      </c>
      <c r="I16" s="147">
        <v>1.0891108932947444</v>
      </c>
      <c r="J16" s="148">
        <v>6.0253199999999993E-2</v>
      </c>
      <c r="K16" s="148">
        <v>0</v>
      </c>
      <c r="L16" s="148">
        <v>1.5089040214431365E-2</v>
      </c>
      <c r="M16" s="148">
        <v>4.5267120643294093E-2</v>
      </c>
      <c r="N16" s="148">
        <v>3.017808042886273E-2</v>
      </c>
      <c r="O16" s="148">
        <v>1.5089040214431365E-2</v>
      </c>
      <c r="P16" s="148">
        <v>4.5267120643294093E-2</v>
      </c>
      <c r="Q16" s="148">
        <v>0.27160272385976453</v>
      </c>
      <c r="R16" s="148">
        <v>9.0534241286588185E-2</v>
      </c>
      <c r="S16" s="148">
        <v>7.5445201072156812E-2</v>
      </c>
      <c r="T16" s="148">
        <v>0.22633560321647045</v>
      </c>
      <c r="U16" s="148">
        <v>8.0911440214431363E-2</v>
      </c>
      <c r="V16" s="148">
        <v>4.7214745562130182E-3</v>
      </c>
      <c r="W16" s="148">
        <v>9.0359254437869831E-3</v>
      </c>
      <c r="X16" s="148">
        <v>4.3935480428862729E-2</v>
      </c>
      <c r="Y16" s="148">
        <v>0</v>
      </c>
      <c r="Z16" s="148">
        <v>3.017808042886273E-2</v>
      </c>
      <c r="AA16" s="148">
        <v>4.5267120643294093E-2</v>
      </c>
      <c r="AB16" s="148">
        <v>0</v>
      </c>
      <c r="AC16" s="147">
        <v>7.5445201072156812E-2</v>
      </c>
      <c r="AD16" s="147">
        <v>0.10562328150101954</v>
      </c>
      <c r="AE16" s="148">
        <v>9.0534241286588185E-2</v>
      </c>
      <c r="AF16" s="148">
        <v>1.5089040214431365E-2</v>
      </c>
      <c r="AG16" s="147">
        <v>4.5267120643294093E-2</v>
      </c>
      <c r="AH16" s="147">
        <v>1.7188278267749677</v>
      </c>
      <c r="AI16" s="148">
        <v>7.7149109614526784E-2</v>
      </c>
      <c r="AJ16" s="148">
        <v>0.33735302993047772</v>
      </c>
      <c r="AK16" s="148">
        <v>1.3043256872299633</v>
      </c>
      <c r="AL16" s="147">
        <v>0.18106848257317637</v>
      </c>
      <c r="AM16" s="148">
        <v>1.5089040214431365E-2</v>
      </c>
      <c r="AN16" s="148">
        <v>0</v>
      </c>
      <c r="AO16" s="148">
        <v>0</v>
      </c>
      <c r="AP16" s="148">
        <v>0</v>
      </c>
      <c r="AQ16" s="148">
        <v>0.16597944235874501</v>
      </c>
      <c r="AR16" s="147">
        <v>0.42306346544761991</v>
      </c>
      <c r="AS16" s="147">
        <v>0.13580136192988226</v>
      </c>
      <c r="AT16" s="148">
        <v>1.5089040214431365E-2</v>
      </c>
      <c r="AU16" s="148">
        <v>1.5089040214431365E-2</v>
      </c>
      <c r="AV16" s="148">
        <v>0</v>
      </c>
      <c r="AW16" s="148">
        <v>0.10562328150101954</v>
      </c>
      <c r="AX16" s="147">
        <v>1.5089040214431365E-2</v>
      </c>
      <c r="AY16" s="148">
        <v>1.5089040214431365E-2</v>
      </c>
      <c r="AZ16" s="148">
        <v>0</v>
      </c>
      <c r="BA16" s="148">
        <v>0</v>
      </c>
      <c r="BB16" s="147">
        <v>2.3840683538801555</v>
      </c>
      <c r="BC16" s="148">
        <v>0</v>
      </c>
      <c r="BD16" s="147">
        <v>2.3840683538801559</v>
      </c>
      <c r="BE16" s="148">
        <v>3.017808042886273E-2</v>
      </c>
      <c r="BF16" s="148">
        <v>0</v>
      </c>
      <c r="BG16" s="148">
        <v>2.353890273451293</v>
      </c>
      <c r="BH16" s="148">
        <v>0</v>
      </c>
      <c r="BI16" s="148">
        <v>0</v>
      </c>
      <c r="BJ16" s="147">
        <v>2.3840683538801555</v>
      </c>
      <c r="BK16" s="148">
        <v>2.3840683538801555</v>
      </c>
      <c r="BL16" s="148">
        <v>0</v>
      </c>
      <c r="BM16" s="148">
        <v>0</v>
      </c>
      <c r="BN16" s="148">
        <v>0</v>
      </c>
      <c r="BO16" s="147">
        <v>0</v>
      </c>
      <c r="BP16" s="147">
        <v>0</v>
      </c>
      <c r="BQ16" s="147">
        <v>0</v>
      </c>
      <c r="BR16" s="148">
        <v>0</v>
      </c>
      <c r="BS16" s="148">
        <v>0</v>
      </c>
      <c r="BT16" s="147">
        <v>1.1608563912412669E-2</v>
      </c>
      <c r="BU16" s="148">
        <v>8.4425919363001235E-3</v>
      </c>
      <c r="BV16" s="148">
        <v>3.1659719761125459E-3</v>
      </c>
      <c r="BW16" s="147">
        <v>1.9591093385355921E-2</v>
      </c>
      <c r="BX16" s="148">
        <v>1.5659155798323752E-2</v>
      </c>
      <c r="BY16" s="148">
        <v>4.4913098086556434E-4</v>
      </c>
      <c r="BZ16" s="148">
        <v>3.4828066061666032E-3</v>
      </c>
      <c r="CA16" s="147">
        <v>0</v>
      </c>
      <c r="CB16" s="147">
        <v>0</v>
      </c>
      <c r="CC16" s="158">
        <v>88.834648339942134</v>
      </c>
      <c r="CD16" s="148">
        <v>80.22538336354809</v>
      </c>
      <c r="CE16" s="148">
        <v>1.4032807399421168</v>
      </c>
      <c r="CF16" s="148">
        <v>7.2059842364519211</v>
      </c>
      <c r="CG16" s="153">
        <v>-76506.153511286946</v>
      </c>
      <c r="CH16" s="153">
        <v>0</v>
      </c>
      <c r="CI16" s="153">
        <v>0</v>
      </c>
      <c r="CJ16" s="149"/>
      <c r="CK16" s="151">
        <v>-76406.344428411918</v>
      </c>
      <c r="CL16" s="144"/>
    </row>
    <row r="17" spans="1:90" s="157" customFormat="1" ht="26.25" customHeight="1" x14ac:dyDescent="0.25">
      <c r="A17" s="293" t="s">
        <v>136</v>
      </c>
      <c r="B17" s="216" t="s">
        <v>101</v>
      </c>
      <c r="C17" s="146">
        <v>308776.17276670237</v>
      </c>
      <c r="D17" s="147">
        <v>10081.155924714865</v>
      </c>
      <c r="E17" s="148">
        <v>10081.140266638815</v>
      </c>
      <c r="F17" s="148">
        <v>1.5658076050921139E-2</v>
      </c>
      <c r="G17" s="148">
        <v>0</v>
      </c>
      <c r="H17" s="147">
        <v>2212.1476413222931</v>
      </c>
      <c r="I17" s="147">
        <v>211519.95204892594</v>
      </c>
      <c r="J17" s="148">
        <v>34036.27822768945</v>
      </c>
      <c r="K17" s="148">
        <v>3453.5902968076193</v>
      </c>
      <c r="L17" s="148">
        <v>333.24569593730428</v>
      </c>
      <c r="M17" s="148">
        <v>3175.5664436670504</v>
      </c>
      <c r="N17" s="148">
        <v>1952.8600135923489</v>
      </c>
      <c r="O17" s="148">
        <v>19057.200576712283</v>
      </c>
      <c r="P17" s="148">
        <v>92084.054345965749</v>
      </c>
      <c r="Q17" s="148">
        <v>3892.2715930683335</v>
      </c>
      <c r="R17" s="148">
        <v>589.84027364886504</v>
      </c>
      <c r="S17" s="148">
        <v>20750.168097794027</v>
      </c>
      <c r="T17" s="148">
        <v>24677.224094861354</v>
      </c>
      <c r="U17" s="148">
        <v>1872.2780992175194</v>
      </c>
      <c r="V17" s="148">
        <v>590.9376689598306</v>
      </c>
      <c r="W17" s="148">
        <v>423.62890142921873</v>
      </c>
      <c r="X17" s="148">
        <v>1585.3739505670885</v>
      </c>
      <c r="Y17" s="148">
        <v>1201.2445107494668</v>
      </c>
      <c r="Z17" s="148">
        <v>340.14996629706616</v>
      </c>
      <c r="AA17" s="148">
        <v>515.70572877616814</v>
      </c>
      <c r="AB17" s="148">
        <v>988.33356318520828</v>
      </c>
      <c r="AC17" s="147">
        <v>1619.9548597668854</v>
      </c>
      <c r="AD17" s="147">
        <v>1526.1805802027761</v>
      </c>
      <c r="AE17" s="148">
        <v>522.24547849969724</v>
      </c>
      <c r="AF17" s="148">
        <v>1003.9351017030788</v>
      </c>
      <c r="AG17" s="147">
        <v>5740.552220328218</v>
      </c>
      <c r="AH17" s="147">
        <v>15614.733284038641</v>
      </c>
      <c r="AI17" s="148">
        <v>2111.8369241167402</v>
      </c>
      <c r="AJ17" s="148">
        <v>5655.8934542057841</v>
      </c>
      <c r="AK17" s="148">
        <v>7847.0029057161155</v>
      </c>
      <c r="AL17" s="147">
        <v>3898.9970852344532</v>
      </c>
      <c r="AM17" s="148">
        <v>1589.3275038887725</v>
      </c>
      <c r="AN17" s="148">
        <v>7.0032361354677057</v>
      </c>
      <c r="AO17" s="148">
        <v>2.524603842690567</v>
      </c>
      <c r="AP17" s="148">
        <v>2022.4279792266241</v>
      </c>
      <c r="AQ17" s="148">
        <v>277.7137621408981</v>
      </c>
      <c r="AR17" s="147">
        <v>8382.1768280888027</v>
      </c>
      <c r="AS17" s="147">
        <v>2353.1592749068868</v>
      </c>
      <c r="AT17" s="148">
        <v>594.78196015415335</v>
      </c>
      <c r="AU17" s="148">
        <v>569.35674604360963</v>
      </c>
      <c r="AV17" s="148">
        <v>221.15885474132503</v>
      </c>
      <c r="AW17" s="148">
        <v>967.86171396779889</v>
      </c>
      <c r="AX17" s="147">
        <v>1588.7147987427829</v>
      </c>
      <c r="AY17" s="148">
        <v>803.05725202410395</v>
      </c>
      <c r="AZ17" s="148">
        <v>305.01137996010345</v>
      </c>
      <c r="BA17" s="148">
        <v>480.6461667585753</v>
      </c>
      <c r="BB17" s="147">
        <v>436.42679065060128</v>
      </c>
      <c r="BC17" s="148">
        <v>0</v>
      </c>
      <c r="BD17" s="147">
        <v>8942.731710309039</v>
      </c>
      <c r="BE17" s="148">
        <v>6098.7854249114253</v>
      </c>
      <c r="BF17" s="148">
        <v>767.9781761327539</v>
      </c>
      <c r="BG17" s="148">
        <v>1455.7167763525515</v>
      </c>
      <c r="BH17" s="148">
        <v>252.76100432894688</v>
      </c>
      <c r="BI17" s="148">
        <v>367.49032858336329</v>
      </c>
      <c r="BJ17" s="147">
        <v>3672.0700092531138</v>
      </c>
      <c r="BK17" s="148">
        <v>190.0023878839369</v>
      </c>
      <c r="BL17" s="148">
        <v>2854.7170804517737</v>
      </c>
      <c r="BM17" s="148">
        <v>194.2301766096906</v>
      </c>
      <c r="BN17" s="148">
        <v>433.12036430771229</v>
      </c>
      <c r="BO17" s="147">
        <v>7587.1905426484554</v>
      </c>
      <c r="BP17" s="147">
        <v>6499.4005001723517</v>
      </c>
      <c r="BQ17" s="147">
        <v>9471.4670629087959</v>
      </c>
      <c r="BR17" s="148">
        <v>5556.9641080301371</v>
      </c>
      <c r="BS17" s="148">
        <v>3914.5029548786592</v>
      </c>
      <c r="BT17" s="147">
        <v>2935.6024189403743</v>
      </c>
      <c r="BU17" s="148">
        <v>1517.1719692554034</v>
      </c>
      <c r="BV17" s="148">
        <v>1418.4304496849709</v>
      </c>
      <c r="BW17" s="147">
        <v>3886.7077891591384</v>
      </c>
      <c r="BX17" s="148">
        <v>984.03674844974557</v>
      </c>
      <c r="BY17" s="148">
        <v>290.61481200398305</v>
      </c>
      <c r="BZ17" s="148">
        <v>2612.0562287054099</v>
      </c>
      <c r="CA17" s="147">
        <v>806.85139638796375</v>
      </c>
      <c r="CB17" s="147">
        <v>0</v>
      </c>
      <c r="CC17" s="158">
        <v>142550.529351059</v>
      </c>
      <c r="CD17" s="148">
        <v>117283.80861271475</v>
      </c>
      <c r="CE17" s="148">
        <v>41.410267988154033</v>
      </c>
      <c r="CF17" s="148">
        <v>25225.310470356111</v>
      </c>
      <c r="CG17" s="153">
        <v>2211.6240397494985</v>
      </c>
      <c r="CH17" s="153">
        <v>50.810838400131615</v>
      </c>
      <c r="CI17" s="153">
        <v>24291.5</v>
      </c>
      <c r="CJ17" s="149"/>
      <c r="CK17" s="151">
        <v>477880.63699591102</v>
      </c>
      <c r="CL17" s="144"/>
    </row>
    <row r="18" spans="1:90" s="157" customFormat="1" ht="26.25" customHeight="1" x14ac:dyDescent="0.25">
      <c r="A18" s="293" t="s">
        <v>137</v>
      </c>
      <c r="B18" s="216" t="s">
        <v>102</v>
      </c>
      <c r="C18" s="146">
        <v>17479.114419218429</v>
      </c>
      <c r="D18" s="147">
        <v>290.48197093514113</v>
      </c>
      <c r="E18" s="148">
        <v>8.7224478137700192</v>
      </c>
      <c r="F18" s="148">
        <v>214.29556033899135</v>
      </c>
      <c r="G18" s="148">
        <v>67.463962782379738</v>
      </c>
      <c r="H18" s="147">
        <v>103.50788216989554</v>
      </c>
      <c r="I18" s="147">
        <v>2206.3170844338229</v>
      </c>
      <c r="J18" s="148">
        <v>47.642738731165885</v>
      </c>
      <c r="K18" s="148">
        <v>16.783339927035843</v>
      </c>
      <c r="L18" s="148">
        <v>16.224163460678096</v>
      </c>
      <c r="M18" s="148">
        <v>7.8633625422865485</v>
      </c>
      <c r="N18" s="148">
        <v>25.459800027650672</v>
      </c>
      <c r="O18" s="148">
        <v>993.72239238590669</v>
      </c>
      <c r="P18" s="148">
        <v>243.72914932010855</v>
      </c>
      <c r="Q18" s="148">
        <v>7.7345276795325564</v>
      </c>
      <c r="R18" s="148">
        <v>32.565089321665781</v>
      </c>
      <c r="S18" s="148">
        <v>159.8862634314745</v>
      </c>
      <c r="T18" s="148">
        <v>1.5353097690136823</v>
      </c>
      <c r="U18" s="148">
        <v>286.1213014277198</v>
      </c>
      <c r="V18" s="148">
        <v>11.47395344418231</v>
      </c>
      <c r="W18" s="148">
        <v>9.8178186133145413</v>
      </c>
      <c r="X18" s="148">
        <v>37.167221296752302</v>
      </c>
      <c r="Y18" s="148">
        <v>21.983722666623216</v>
      </c>
      <c r="Z18" s="148">
        <v>6.6944509860733898</v>
      </c>
      <c r="AA18" s="148">
        <v>19.703799778873734</v>
      </c>
      <c r="AB18" s="148">
        <v>260.20867962376485</v>
      </c>
      <c r="AC18" s="147">
        <v>0</v>
      </c>
      <c r="AD18" s="147">
        <v>61.585289197834356</v>
      </c>
      <c r="AE18" s="148">
        <v>21.689613622766934</v>
      </c>
      <c r="AF18" s="148">
        <v>39.895675575067422</v>
      </c>
      <c r="AG18" s="147">
        <v>1431.3301275733202</v>
      </c>
      <c r="AH18" s="147">
        <v>1092.0164715025587</v>
      </c>
      <c r="AI18" s="148">
        <v>179.32505024054501</v>
      </c>
      <c r="AJ18" s="148">
        <v>718.14873582558153</v>
      </c>
      <c r="AK18" s="148">
        <v>194.54268543643218</v>
      </c>
      <c r="AL18" s="147">
        <v>2599.0349691673282</v>
      </c>
      <c r="AM18" s="148">
        <v>1409.2609027444628</v>
      </c>
      <c r="AN18" s="148">
        <v>2.9904452253521248</v>
      </c>
      <c r="AO18" s="148">
        <v>80.837736298035495</v>
      </c>
      <c r="AP18" s="148">
        <v>1066.1211118838041</v>
      </c>
      <c r="AQ18" s="148">
        <v>39.824773015673784</v>
      </c>
      <c r="AR18" s="147">
        <v>101.13615785261423</v>
      </c>
      <c r="AS18" s="147">
        <v>354.25672590459345</v>
      </c>
      <c r="AT18" s="148">
        <v>12.336688184451535</v>
      </c>
      <c r="AU18" s="148">
        <v>64.144534876442549</v>
      </c>
      <c r="AV18" s="148">
        <v>17.383712550585351</v>
      </c>
      <c r="AW18" s="148">
        <v>260.39179029311401</v>
      </c>
      <c r="AX18" s="147">
        <v>201.03316541604255</v>
      </c>
      <c r="AY18" s="148">
        <v>1.0199087492726543E-3</v>
      </c>
      <c r="AZ18" s="148">
        <v>42.683082826186912</v>
      </c>
      <c r="BA18" s="148">
        <v>158.34906268110637</v>
      </c>
      <c r="BB18" s="147">
        <v>97.699660614101234</v>
      </c>
      <c r="BC18" s="148">
        <v>0</v>
      </c>
      <c r="BD18" s="147">
        <v>1383.9593508071134</v>
      </c>
      <c r="BE18" s="148">
        <v>621.88010685179745</v>
      </c>
      <c r="BF18" s="148">
        <v>642.19173438363214</v>
      </c>
      <c r="BG18" s="148">
        <v>8.1994617598836559</v>
      </c>
      <c r="BH18" s="148">
        <v>97.486387464479847</v>
      </c>
      <c r="BI18" s="148">
        <v>14.201660347320527</v>
      </c>
      <c r="BJ18" s="147">
        <v>3214.3380924469466</v>
      </c>
      <c r="BK18" s="148">
        <v>2782.1627151011658</v>
      </c>
      <c r="BL18" s="148">
        <v>46.877155879565038</v>
      </c>
      <c r="BM18" s="148">
        <v>33.275543478736175</v>
      </c>
      <c r="BN18" s="148">
        <v>352.02267798747909</v>
      </c>
      <c r="BO18" s="147">
        <v>1976.5593560359857</v>
      </c>
      <c r="BP18" s="147">
        <v>140.34028561277637</v>
      </c>
      <c r="BQ18" s="147">
        <v>1746.3273101904661</v>
      </c>
      <c r="BR18" s="148">
        <v>1560.1273304777794</v>
      </c>
      <c r="BS18" s="148">
        <v>186.1999797126866</v>
      </c>
      <c r="BT18" s="147">
        <v>83.107323484984221</v>
      </c>
      <c r="BU18" s="148">
        <v>46.673441612155415</v>
      </c>
      <c r="BV18" s="148">
        <v>36.433881872828813</v>
      </c>
      <c r="BW18" s="147">
        <v>395.63425126508349</v>
      </c>
      <c r="BX18" s="148">
        <v>32.016616746097569</v>
      </c>
      <c r="BY18" s="148">
        <v>10.174524784359132</v>
      </c>
      <c r="BZ18" s="148">
        <v>353.44310973462677</v>
      </c>
      <c r="CA18" s="147">
        <v>0.448944607820705</v>
      </c>
      <c r="CB18" s="147">
        <v>0</v>
      </c>
      <c r="CC18" s="158">
        <v>39928.38386352433</v>
      </c>
      <c r="CD18" s="148">
        <v>291.61993655168175</v>
      </c>
      <c r="CE18" s="148">
        <v>38733.886935524337</v>
      </c>
      <c r="CF18" s="148">
        <v>902.8769914483097</v>
      </c>
      <c r="CG18" s="153">
        <v>-15670.957282742776</v>
      </c>
      <c r="CH18" s="153">
        <v>0</v>
      </c>
      <c r="CI18" s="153">
        <v>237829</v>
      </c>
      <c r="CJ18" s="149"/>
      <c r="CK18" s="151">
        <v>279565.54099999997</v>
      </c>
      <c r="CL18" s="144"/>
    </row>
    <row r="19" spans="1:90" s="157" customFormat="1" ht="26.25" customHeight="1" x14ac:dyDescent="0.25">
      <c r="A19" s="293" t="s">
        <v>138</v>
      </c>
      <c r="B19" s="216" t="s">
        <v>103</v>
      </c>
      <c r="C19" s="146">
        <v>69581.977953772963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68123.304493625474</v>
      </c>
      <c r="AM19" s="148">
        <v>0</v>
      </c>
      <c r="AN19" s="148">
        <v>0</v>
      </c>
      <c r="AO19" s="148">
        <v>68123.304493625474</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1458.67346014749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-2474.2626781489671</v>
      </c>
      <c r="CH19" s="153">
        <v>0</v>
      </c>
      <c r="CI19" s="153">
        <v>37969</v>
      </c>
      <c r="CJ19" s="149"/>
      <c r="CK19" s="151">
        <v>105076.715275624</v>
      </c>
      <c r="CL19" s="144"/>
    </row>
    <row r="20" spans="1:90" s="157" customFormat="1" ht="26.25" customHeight="1" x14ac:dyDescent="0.25">
      <c r="A20" s="293" t="s">
        <v>139</v>
      </c>
      <c r="B20" s="216" t="s">
        <v>104</v>
      </c>
      <c r="C20" s="146">
        <v>225436.38035951403</v>
      </c>
      <c r="D20" s="147">
        <v>0</v>
      </c>
      <c r="E20" s="148">
        <v>0</v>
      </c>
      <c r="F20" s="148">
        <v>0</v>
      </c>
      <c r="G20" s="148">
        <v>0</v>
      </c>
      <c r="H20" s="147">
        <v>0</v>
      </c>
      <c r="I20" s="147">
        <v>225436.38035951403</v>
      </c>
      <c r="J20" s="148">
        <v>0</v>
      </c>
      <c r="K20" s="148">
        <v>0</v>
      </c>
      <c r="L20" s="148">
        <v>0</v>
      </c>
      <c r="M20" s="148">
        <v>0</v>
      </c>
      <c r="N20" s="148">
        <v>0</v>
      </c>
      <c r="O20" s="148">
        <v>0</v>
      </c>
      <c r="P20" s="148">
        <v>225436.38035951403</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25341.826070565032</v>
      </c>
      <c r="CH20" s="153">
        <v>-1474.2064300790953</v>
      </c>
      <c r="CI20" s="153">
        <v>43912</v>
      </c>
      <c r="CJ20" s="149"/>
      <c r="CK20" s="151">
        <v>293216</v>
      </c>
      <c r="CL20" s="144"/>
    </row>
    <row r="21" spans="1:90" s="157" customFormat="1" ht="26.25" customHeight="1" x14ac:dyDescent="0.25">
      <c r="A21" s="293" t="s">
        <v>140</v>
      </c>
      <c r="B21" s="216" t="s">
        <v>105</v>
      </c>
      <c r="C21" s="146">
        <v>173538.64822505106</v>
      </c>
      <c r="D21" s="147">
        <v>12157.896988084723</v>
      </c>
      <c r="E21" s="148">
        <v>7325.6870286963913</v>
      </c>
      <c r="F21" s="148">
        <v>4036.56407845584</v>
      </c>
      <c r="G21" s="148">
        <v>795.6458809324921</v>
      </c>
      <c r="H21" s="147">
        <v>321.67895899214346</v>
      </c>
      <c r="I21" s="147">
        <v>17085.614317633801</v>
      </c>
      <c r="J21" s="148">
        <v>3394.1122331351562</v>
      </c>
      <c r="K21" s="148">
        <v>402.14510507450768</v>
      </c>
      <c r="L21" s="148">
        <v>732.91381306038625</v>
      </c>
      <c r="M21" s="148">
        <v>297.05824047475357</v>
      </c>
      <c r="N21" s="148">
        <v>238.45622998329156</v>
      </c>
      <c r="O21" s="148">
        <v>5407.1462642915349</v>
      </c>
      <c r="P21" s="148">
        <v>205.81894830591705</v>
      </c>
      <c r="Q21" s="148">
        <v>538.58448225099994</v>
      </c>
      <c r="R21" s="148">
        <v>513.55339017886593</v>
      </c>
      <c r="S21" s="148">
        <v>1347.6649812775577</v>
      </c>
      <c r="T21" s="148">
        <v>1096.4428558597988</v>
      </c>
      <c r="U21" s="148">
        <v>785.20339200037824</v>
      </c>
      <c r="V21" s="148">
        <v>359.48649880587067</v>
      </c>
      <c r="W21" s="148">
        <v>285.33584378652085</v>
      </c>
      <c r="X21" s="148">
        <v>433.49540514821518</v>
      </c>
      <c r="Y21" s="148">
        <v>313.0270665326492</v>
      </c>
      <c r="Z21" s="148">
        <v>83.44458662955563</v>
      </c>
      <c r="AA21" s="148">
        <v>382.55317690571655</v>
      </c>
      <c r="AB21" s="148">
        <v>269.17180393212504</v>
      </c>
      <c r="AC21" s="147">
        <v>1049.9059238652987</v>
      </c>
      <c r="AD21" s="147">
        <v>4126.840682565</v>
      </c>
      <c r="AE21" s="148">
        <v>137.48242012820424</v>
      </c>
      <c r="AF21" s="148">
        <v>3989.3582624367959</v>
      </c>
      <c r="AG21" s="147">
        <v>19160.668855179167</v>
      </c>
      <c r="AH21" s="147">
        <v>18101.881093216245</v>
      </c>
      <c r="AI21" s="148">
        <v>5242.2787946709986</v>
      </c>
      <c r="AJ21" s="148">
        <v>8725.5609460844244</v>
      </c>
      <c r="AK21" s="148">
        <v>4134.041352460823</v>
      </c>
      <c r="AL21" s="147">
        <v>61507.133636402803</v>
      </c>
      <c r="AM21" s="148">
        <v>44299.893453817866</v>
      </c>
      <c r="AN21" s="148">
        <v>12200.503147653075</v>
      </c>
      <c r="AO21" s="148">
        <v>9.5536422335930808</v>
      </c>
      <c r="AP21" s="148">
        <v>3550.3487371735218</v>
      </c>
      <c r="AQ21" s="148">
        <v>1446.8346555247399</v>
      </c>
      <c r="AR21" s="147">
        <v>3280.6284252791966</v>
      </c>
      <c r="AS21" s="147">
        <v>3131.7117477577463</v>
      </c>
      <c r="AT21" s="148">
        <v>487.93063620929337</v>
      </c>
      <c r="AU21" s="148">
        <v>178.66199358434855</v>
      </c>
      <c r="AV21" s="148">
        <v>319.4361056639475</v>
      </c>
      <c r="AW21" s="148">
        <v>2145.6830123001569</v>
      </c>
      <c r="AX21" s="147">
        <v>0</v>
      </c>
      <c r="AY21" s="148">
        <v>0</v>
      </c>
      <c r="AZ21" s="148">
        <v>0</v>
      </c>
      <c r="BA21" s="148">
        <v>0</v>
      </c>
      <c r="BB21" s="147">
        <v>2826.3902768525736</v>
      </c>
      <c r="BC21" s="148">
        <v>0</v>
      </c>
      <c r="BD21" s="147">
        <v>6273.2611909574834</v>
      </c>
      <c r="BE21" s="148">
        <v>3564.2688514954925</v>
      </c>
      <c r="BF21" s="148">
        <v>2249.2114598620078</v>
      </c>
      <c r="BG21" s="148">
        <v>165.49576330495128</v>
      </c>
      <c r="BH21" s="148">
        <v>55.355796465364946</v>
      </c>
      <c r="BI21" s="148">
        <v>238.92931982966701</v>
      </c>
      <c r="BJ21" s="147">
        <v>7073.4229746635074</v>
      </c>
      <c r="BK21" s="148">
        <v>2223.9625322195784</v>
      </c>
      <c r="BL21" s="148">
        <v>244.40301113074014</v>
      </c>
      <c r="BM21" s="148">
        <v>100.25120751164408</v>
      </c>
      <c r="BN21" s="148">
        <v>4504.8062238015445</v>
      </c>
      <c r="BO21" s="147">
        <v>6901.4422363572776</v>
      </c>
      <c r="BP21" s="147">
        <v>2248.3769155003583</v>
      </c>
      <c r="BQ21" s="147">
        <v>7150.4486591834066</v>
      </c>
      <c r="BR21" s="148">
        <v>4816.0698158892092</v>
      </c>
      <c r="BS21" s="148">
        <v>2334.3788432941978</v>
      </c>
      <c r="BT21" s="147">
        <v>421.60237023685852</v>
      </c>
      <c r="BU21" s="148">
        <v>244.62639891057563</v>
      </c>
      <c r="BV21" s="148">
        <v>176.97597132628286</v>
      </c>
      <c r="BW21" s="147">
        <v>719.74297232349875</v>
      </c>
      <c r="BX21" s="148">
        <v>84.034562574370256</v>
      </c>
      <c r="BY21" s="148">
        <v>239.34102046122155</v>
      </c>
      <c r="BZ21" s="148">
        <v>396.36738928790692</v>
      </c>
      <c r="CA21" s="147">
        <v>0</v>
      </c>
      <c r="CB21" s="147">
        <v>0</v>
      </c>
      <c r="CC21" s="158">
        <v>64774.491662250242</v>
      </c>
      <c r="CD21" s="148">
        <v>0</v>
      </c>
      <c r="CE21" s="148">
        <v>64774.491662250242</v>
      </c>
      <c r="CF21" s="148">
        <v>0</v>
      </c>
      <c r="CG21" s="153">
        <v>-54465.935556678101</v>
      </c>
      <c r="CH21" s="153">
        <v>-3.6000037653138861E-6</v>
      </c>
      <c r="CI21" s="153">
        <v>429877.21184499998</v>
      </c>
      <c r="CJ21" s="149"/>
      <c r="CK21" s="151">
        <v>613724.41617202316</v>
      </c>
      <c r="CL21" s="144"/>
    </row>
    <row r="22" spans="1:90" s="157" customFormat="1" ht="26.25" customHeight="1" x14ac:dyDescent="0.25">
      <c r="A22" s="293" t="s">
        <v>141</v>
      </c>
      <c r="B22" s="216" t="s">
        <v>106</v>
      </c>
      <c r="C22" s="146">
        <v>46589.720319363369</v>
      </c>
      <c r="D22" s="147">
        <v>13943.356658984265</v>
      </c>
      <c r="E22" s="148">
        <v>8865.9925133620454</v>
      </c>
      <c r="F22" s="148">
        <v>2637.7064182609197</v>
      </c>
      <c r="G22" s="148">
        <v>2439.6577273613002</v>
      </c>
      <c r="H22" s="147">
        <v>254.19446711643891</v>
      </c>
      <c r="I22" s="147">
        <v>7078.5589486376548</v>
      </c>
      <c r="J22" s="148">
        <v>1113.6307563341529</v>
      </c>
      <c r="K22" s="148">
        <v>133.59405298596116</v>
      </c>
      <c r="L22" s="148">
        <v>327.82089413460824</v>
      </c>
      <c r="M22" s="148">
        <v>114.31907274719015</v>
      </c>
      <c r="N22" s="148">
        <v>49.97607948385199</v>
      </c>
      <c r="O22" s="148">
        <v>89.231767352318997</v>
      </c>
      <c r="P22" s="148">
        <v>666.41240955854232</v>
      </c>
      <c r="Q22" s="148">
        <v>55.904369302082216</v>
      </c>
      <c r="R22" s="148">
        <v>555.88937547319506</v>
      </c>
      <c r="S22" s="148">
        <v>2162.7568920437225</v>
      </c>
      <c r="T22" s="148">
        <v>383.17684928667643</v>
      </c>
      <c r="U22" s="148">
        <v>304.68165624082008</v>
      </c>
      <c r="V22" s="148">
        <v>71.420938375637647</v>
      </c>
      <c r="W22" s="148">
        <v>51.103689252081075</v>
      </c>
      <c r="X22" s="148">
        <v>233.47673839918048</v>
      </c>
      <c r="Y22" s="148">
        <v>102.89235003668242</v>
      </c>
      <c r="Z22" s="148">
        <v>34.19023116590774</v>
      </c>
      <c r="AA22" s="148">
        <v>479.82771738784282</v>
      </c>
      <c r="AB22" s="148">
        <v>148.25310907719933</v>
      </c>
      <c r="AC22" s="147">
        <v>29.547799736755124</v>
      </c>
      <c r="AD22" s="147">
        <v>1338.4238866933592</v>
      </c>
      <c r="AE22" s="148">
        <v>342.12848859516055</v>
      </c>
      <c r="AF22" s="148">
        <v>996.29539809819858</v>
      </c>
      <c r="AG22" s="147">
        <v>5479.5499026521593</v>
      </c>
      <c r="AH22" s="147">
        <v>4110.6169110676592</v>
      </c>
      <c r="AI22" s="148">
        <v>566.37633490939891</v>
      </c>
      <c r="AJ22" s="148">
        <v>1156.2374970837159</v>
      </c>
      <c r="AK22" s="148">
        <v>2388.0030790745445</v>
      </c>
      <c r="AL22" s="147">
        <v>1496.5178354960697</v>
      </c>
      <c r="AM22" s="148">
        <v>1202.9511391021936</v>
      </c>
      <c r="AN22" s="148">
        <v>0.52979430116864556</v>
      </c>
      <c r="AO22" s="148">
        <v>0.65980695126999345</v>
      </c>
      <c r="AP22" s="148">
        <v>224.69533212996052</v>
      </c>
      <c r="AQ22" s="148">
        <v>67.681763011476917</v>
      </c>
      <c r="AR22" s="147">
        <v>1563.8961187492823</v>
      </c>
      <c r="AS22" s="147">
        <v>490.89912886515981</v>
      </c>
      <c r="AT22" s="148">
        <v>33.87525105932751</v>
      </c>
      <c r="AU22" s="148">
        <v>325.34901186860509</v>
      </c>
      <c r="AV22" s="148">
        <v>41.546864612380674</v>
      </c>
      <c r="AW22" s="148">
        <v>90.128001324846565</v>
      </c>
      <c r="AX22" s="147">
        <v>335.18809510755568</v>
      </c>
      <c r="AY22" s="148">
        <v>184.4037967730697</v>
      </c>
      <c r="AZ22" s="148">
        <v>81.664023429254769</v>
      </c>
      <c r="BA22" s="148">
        <v>69.120274905231241</v>
      </c>
      <c r="BB22" s="147">
        <v>75.171538979827034</v>
      </c>
      <c r="BC22" s="148">
        <v>0</v>
      </c>
      <c r="BD22" s="147">
        <v>1520.3065080181163</v>
      </c>
      <c r="BE22" s="148">
        <v>990.63274374983257</v>
      </c>
      <c r="BF22" s="148">
        <v>106.71879527756782</v>
      </c>
      <c r="BG22" s="148">
        <v>322.92472445665891</v>
      </c>
      <c r="BH22" s="148">
        <v>42.319593060279821</v>
      </c>
      <c r="BI22" s="148">
        <v>57.710651473777347</v>
      </c>
      <c r="BJ22" s="147">
        <v>574.37885898274885</v>
      </c>
      <c r="BK22" s="148">
        <v>25.469894390220226</v>
      </c>
      <c r="BL22" s="148">
        <v>355.84360506449633</v>
      </c>
      <c r="BM22" s="148">
        <v>26.629250635970884</v>
      </c>
      <c r="BN22" s="148">
        <v>166.43610889206133</v>
      </c>
      <c r="BO22" s="147">
        <v>1463.4373854063558</v>
      </c>
      <c r="BP22" s="147">
        <v>1456.3704677937083</v>
      </c>
      <c r="BQ22" s="147">
        <v>1178.578150212395</v>
      </c>
      <c r="BR22" s="148">
        <v>624.9214379865731</v>
      </c>
      <c r="BS22" s="148">
        <v>553.65671222582182</v>
      </c>
      <c r="BT22" s="147">
        <v>1620.692074067008</v>
      </c>
      <c r="BU22" s="148">
        <v>787.22636404850471</v>
      </c>
      <c r="BV22" s="148">
        <v>833.46571001850327</v>
      </c>
      <c r="BW22" s="147">
        <v>2039.7285359618515</v>
      </c>
      <c r="BX22" s="148">
        <v>326.81201950386236</v>
      </c>
      <c r="BY22" s="148">
        <v>102.51095567430706</v>
      </c>
      <c r="BZ22" s="148">
        <v>1610.4055607836822</v>
      </c>
      <c r="CA22" s="147">
        <v>540.30704683499891</v>
      </c>
      <c r="CB22" s="147">
        <v>0</v>
      </c>
      <c r="CC22" s="158">
        <v>107999.19562571862</v>
      </c>
      <c r="CD22" s="148">
        <v>99440.349719588412</v>
      </c>
      <c r="CE22" s="148">
        <v>0</v>
      </c>
      <c r="CF22" s="148">
        <v>8558.8459061302055</v>
      </c>
      <c r="CG22" s="153">
        <v>53171.350486816547</v>
      </c>
      <c r="CH22" s="153">
        <v>1.360007627226878E-5</v>
      </c>
      <c r="CI22" s="153">
        <v>209605</v>
      </c>
      <c r="CJ22" s="149"/>
      <c r="CK22" s="151">
        <v>417365.26644549862</v>
      </c>
      <c r="CL22" s="144"/>
    </row>
    <row r="23" spans="1:90" s="157" customFormat="1" ht="26.25" customHeight="1" x14ac:dyDescent="0.25">
      <c r="A23" s="293" t="s">
        <v>142</v>
      </c>
      <c r="B23" s="216" t="s">
        <v>107</v>
      </c>
      <c r="C23" s="146">
        <v>28205.782152814667</v>
      </c>
      <c r="D23" s="147">
        <v>484.26489948532185</v>
      </c>
      <c r="E23" s="148">
        <v>484.26489948532185</v>
      </c>
      <c r="F23" s="148">
        <v>0</v>
      </c>
      <c r="G23" s="148">
        <v>0</v>
      </c>
      <c r="H23" s="147">
        <v>60.140739833771363</v>
      </c>
      <c r="I23" s="147">
        <v>4736.3547896770624</v>
      </c>
      <c r="J23" s="148">
        <v>94.114293034427092</v>
      </c>
      <c r="K23" s="148">
        <v>153.57293189065169</v>
      </c>
      <c r="L23" s="148">
        <v>17.370626952141496</v>
      </c>
      <c r="M23" s="148">
        <v>835.09199031018829</v>
      </c>
      <c r="N23" s="148">
        <v>0</v>
      </c>
      <c r="O23" s="148">
        <v>554.71</v>
      </c>
      <c r="P23" s="148">
        <v>1650.9067794783127</v>
      </c>
      <c r="Q23" s="148">
        <v>75.926430471219646</v>
      </c>
      <c r="R23" s="148">
        <v>32.886940768446301</v>
      </c>
      <c r="S23" s="148">
        <v>833.28576963822854</v>
      </c>
      <c r="T23" s="148">
        <v>369.89686305072001</v>
      </c>
      <c r="U23" s="148">
        <v>0.22323694430491883</v>
      </c>
      <c r="V23" s="148">
        <v>28.691056388585942</v>
      </c>
      <c r="W23" s="148">
        <v>26.545083248117574</v>
      </c>
      <c r="X23" s="148">
        <v>0.10419782677463964</v>
      </c>
      <c r="Y23" s="148">
        <v>0</v>
      </c>
      <c r="Z23" s="148">
        <v>0</v>
      </c>
      <c r="AA23" s="148">
        <v>28.809862304508243</v>
      </c>
      <c r="AB23" s="148">
        <v>34.218727370435445</v>
      </c>
      <c r="AC23" s="147">
        <v>0</v>
      </c>
      <c r="AD23" s="147">
        <v>1.7588005405179272</v>
      </c>
      <c r="AE23" s="148">
        <v>0.57566238209577003</v>
      </c>
      <c r="AF23" s="148">
        <v>1.1831381584221572</v>
      </c>
      <c r="AG23" s="147">
        <v>302.82832907362058</v>
      </c>
      <c r="AH23" s="147">
        <v>0.20054941461566866</v>
      </c>
      <c r="AI23" s="148">
        <v>2.629612269965367E-2</v>
      </c>
      <c r="AJ23" s="148">
        <v>8.4385590918135314E-2</v>
      </c>
      <c r="AK23" s="148">
        <v>8.9867700997879663E-2</v>
      </c>
      <c r="AL23" s="147">
        <v>22613.666554744894</v>
      </c>
      <c r="AM23" s="148">
        <v>0</v>
      </c>
      <c r="AN23" s="148">
        <v>22613.666554744894</v>
      </c>
      <c r="AO23" s="148">
        <v>0</v>
      </c>
      <c r="AP23" s="148">
        <v>0</v>
      </c>
      <c r="AQ23" s="148">
        <v>0</v>
      </c>
      <c r="AR23" s="147">
        <v>0</v>
      </c>
      <c r="AS23" s="147">
        <v>0.45361421438908045</v>
      </c>
      <c r="AT23" s="148">
        <v>0</v>
      </c>
      <c r="AU23" s="148">
        <v>0.45361421438908045</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2.004711569350313</v>
      </c>
      <c r="BU23" s="148">
        <v>0.95795626837836823</v>
      </c>
      <c r="BV23" s="148">
        <v>1.046755300971945</v>
      </c>
      <c r="BW23" s="147">
        <v>3.179379289623212</v>
      </c>
      <c r="BX23" s="148">
        <v>0.50353665161306693</v>
      </c>
      <c r="BY23" s="148">
        <v>2.4705853843314022E-3</v>
      </c>
      <c r="BZ23" s="148">
        <v>2.6733720526258136</v>
      </c>
      <c r="CA23" s="147">
        <v>0.92978497150379791</v>
      </c>
      <c r="CB23" s="147">
        <v>0</v>
      </c>
      <c r="CC23" s="158">
        <v>0</v>
      </c>
      <c r="CD23" s="148">
        <v>0</v>
      </c>
      <c r="CE23" s="148">
        <v>0</v>
      </c>
      <c r="CF23" s="148">
        <v>0</v>
      </c>
      <c r="CG23" s="153">
        <v>-10481.080169457884</v>
      </c>
      <c r="CH23" s="153">
        <v>0</v>
      </c>
      <c r="CI23" s="153">
        <v>362430</v>
      </c>
      <c r="CJ23" s="149"/>
      <c r="CK23" s="151">
        <v>380154.70198335679</v>
      </c>
      <c r="CL23" s="144"/>
    </row>
    <row r="24" spans="1:90" s="157" customFormat="1" ht="26.25" customHeight="1" x14ac:dyDescent="0.25">
      <c r="A24" s="293" t="s">
        <v>143</v>
      </c>
      <c r="B24" s="216" t="s">
        <v>108</v>
      </c>
      <c r="C24" s="146">
        <v>113868.68606302128</v>
      </c>
      <c r="D24" s="147">
        <v>83.61736656392975</v>
      </c>
      <c r="E24" s="148">
        <v>83.198408346957564</v>
      </c>
      <c r="F24" s="148">
        <v>0.31494084411534384</v>
      </c>
      <c r="G24" s="148">
        <v>0.10401737285685063</v>
      </c>
      <c r="H24" s="147">
        <v>15.620275634373231</v>
      </c>
      <c r="I24" s="147">
        <v>112794.56157424604</v>
      </c>
      <c r="J24" s="148">
        <v>102.09392749183694</v>
      </c>
      <c r="K24" s="148">
        <v>12.81356706047341</v>
      </c>
      <c r="L24" s="148">
        <v>4.4495747012771041</v>
      </c>
      <c r="M24" s="148">
        <v>25.485900114345441</v>
      </c>
      <c r="N24" s="148">
        <v>16.623370220268992</v>
      </c>
      <c r="O24" s="148">
        <v>40766.159128050909</v>
      </c>
      <c r="P24" s="148">
        <v>71450.256079151266</v>
      </c>
      <c r="Q24" s="148">
        <v>101.96468745267219</v>
      </c>
      <c r="R24" s="148">
        <v>6.6066166700050992</v>
      </c>
      <c r="S24" s="148">
        <v>134.97743418810498</v>
      </c>
      <c r="T24" s="148">
        <v>17.271320005772523</v>
      </c>
      <c r="U24" s="148">
        <v>55.518636384106394</v>
      </c>
      <c r="V24" s="148">
        <v>10.675934440213151</v>
      </c>
      <c r="W24" s="148">
        <v>8.632410426039236</v>
      </c>
      <c r="X24" s="148">
        <v>34.564171529568974</v>
      </c>
      <c r="Y24" s="148">
        <v>10.760720822464988</v>
      </c>
      <c r="Z24" s="148">
        <v>1.9052263244450254</v>
      </c>
      <c r="AA24" s="148">
        <v>5.9314966444798003</v>
      </c>
      <c r="AB24" s="148">
        <v>27.871372567797017</v>
      </c>
      <c r="AC24" s="147">
        <v>0.30801804671475991</v>
      </c>
      <c r="AD24" s="147">
        <v>45.982792276183062</v>
      </c>
      <c r="AE24" s="148">
        <v>10.4254254776266</v>
      </c>
      <c r="AF24" s="148">
        <v>35.557366798556458</v>
      </c>
      <c r="AG24" s="147">
        <v>86.981592643178345</v>
      </c>
      <c r="AH24" s="147">
        <v>437.5512421132164</v>
      </c>
      <c r="AI24" s="148">
        <v>80.808385267315288</v>
      </c>
      <c r="AJ24" s="148">
        <v>160.06336188913531</v>
      </c>
      <c r="AK24" s="148">
        <v>196.67949495676578</v>
      </c>
      <c r="AL24" s="147">
        <v>11.06093555691487</v>
      </c>
      <c r="AM24" s="148">
        <v>6.7305695896208144</v>
      </c>
      <c r="AN24" s="148">
        <v>0.20034398943470577</v>
      </c>
      <c r="AO24" s="148">
        <v>1.7217123176210769</v>
      </c>
      <c r="AP24" s="148">
        <v>0.87062829627126181</v>
      </c>
      <c r="AQ24" s="148">
        <v>1.5376813639670119</v>
      </c>
      <c r="AR24" s="147">
        <v>74.280881356171307</v>
      </c>
      <c r="AS24" s="147">
        <v>24.10730457162213</v>
      </c>
      <c r="AT24" s="148">
        <v>13.654436352428972</v>
      </c>
      <c r="AU24" s="148">
        <v>8.1257120728536609</v>
      </c>
      <c r="AV24" s="148">
        <v>0.93503423914513739</v>
      </c>
      <c r="AW24" s="148">
        <v>1.3921219071943582</v>
      </c>
      <c r="AX24" s="147">
        <v>2.932156647621639</v>
      </c>
      <c r="AY24" s="148">
        <v>1.8635082747359375</v>
      </c>
      <c r="AZ24" s="148">
        <v>0.80318852657515483</v>
      </c>
      <c r="BA24" s="148">
        <v>0.26545984631054709</v>
      </c>
      <c r="BB24" s="147">
        <v>1.9137701295973581</v>
      </c>
      <c r="BC24" s="148">
        <v>0</v>
      </c>
      <c r="BD24" s="147">
        <v>18.140193144455321</v>
      </c>
      <c r="BE24" s="148">
        <v>7.7018962362401675</v>
      </c>
      <c r="BF24" s="148">
        <v>1.9457979241165253</v>
      </c>
      <c r="BG24" s="148">
        <v>6.2452860296460537</v>
      </c>
      <c r="BH24" s="148">
        <v>0.17237726095014005</v>
      </c>
      <c r="BI24" s="148">
        <v>2.0748356935024352</v>
      </c>
      <c r="BJ24" s="147">
        <v>7.2630437363303422</v>
      </c>
      <c r="BK24" s="148">
        <v>0.82070482583744386</v>
      </c>
      <c r="BL24" s="148">
        <v>1.4499091033763352</v>
      </c>
      <c r="BM24" s="148">
        <v>0.21939042746452708</v>
      </c>
      <c r="BN24" s="148">
        <v>4.7730393796520367</v>
      </c>
      <c r="BO24" s="147">
        <v>21.964803475684111</v>
      </c>
      <c r="BP24" s="147">
        <v>60.38339444897025</v>
      </c>
      <c r="BQ24" s="147">
        <v>29.284665879462416</v>
      </c>
      <c r="BR24" s="148">
        <v>13.859497550309957</v>
      </c>
      <c r="BS24" s="148">
        <v>15.425168329152458</v>
      </c>
      <c r="BT24" s="147">
        <v>41.250394390282771</v>
      </c>
      <c r="BU24" s="148">
        <v>21.569806879033521</v>
      </c>
      <c r="BV24" s="148">
        <v>19.68058751124925</v>
      </c>
      <c r="BW24" s="147">
        <v>98.894773391507044</v>
      </c>
      <c r="BX24" s="148">
        <v>53.47243621749287</v>
      </c>
      <c r="BY24" s="148">
        <v>6.4053561537149513</v>
      </c>
      <c r="BZ24" s="148">
        <v>39.016981020299227</v>
      </c>
      <c r="CA24" s="147">
        <v>12.586884769029675</v>
      </c>
      <c r="CB24" s="147">
        <v>0</v>
      </c>
      <c r="CC24" s="158">
        <v>4899.4047965558493</v>
      </c>
      <c r="CD24" s="148">
        <v>1213.4060505220295</v>
      </c>
      <c r="CE24" s="148">
        <v>487.74968571747712</v>
      </c>
      <c r="CF24" s="148">
        <v>3198.2490603163428</v>
      </c>
      <c r="CG24" s="153">
        <v>-8868.8799595426826</v>
      </c>
      <c r="CH24" s="153">
        <v>-329.93843201290292</v>
      </c>
      <c r="CI24" s="153">
        <v>39789</v>
      </c>
      <c r="CJ24" s="149"/>
      <c r="CK24" s="151">
        <v>149358.27246802155</v>
      </c>
      <c r="CL24" s="144"/>
    </row>
    <row r="25" spans="1:90" s="157" customFormat="1" ht="26.25" customHeight="1" x14ac:dyDescent="0.25">
      <c r="A25" s="293" t="s">
        <v>144</v>
      </c>
      <c r="B25" s="216" t="s">
        <v>109</v>
      </c>
      <c r="C25" s="146">
        <v>32505.701335240508</v>
      </c>
      <c r="D25" s="147">
        <v>86.646421476197176</v>
      </c>
      <c r="E25" s="148">
        <v>0</v>
      </c>
      <c r="F25" s="148">
        <v>0</v>
      </c>
      <c r="G25" s="148">
        <v>86.646421476197176</v>
      </c>
      <c r="H25" s="147">
        <v>2.6692676116022613</v>
      </c>
      <c r="I25" s="147">
        <v>28583.395920405601</v>
      </c>
      <c r="J25" s="148">
        <v>18.234374765642052</v>
      </c>
      <c r="K25" s="148">
        <v>6.2289086000000007E-2</v>
      </c>
      <c r="L25" s="148">
        <v>12.236403220145387</v>
      </c>
      <c r="M25" s="148">
        <v>2.4229895757388591</v>
      </c>
      <c r="N25" s="148">
        <v>1.7017182177867443</v>
      </c>
      <c r="O25" s="148">
        <v>12128.341859125892</v>
      </c>
      <c r="P25" s="148">
        <v>2186.2822611710858</v>
      </c>
      <c r="Q25" s="148">
        <v>0</v>
      </c>
      <c r="R25" s="148">
        <v>12.91827722509146</v>
      </c>
      <c r="S25" s="148">
        <v>12721.490447717217</v>
      </c>
      <c r="T25" s="148">
        <v>223.36220028241982</v>
      </c>
      <c r="U25" s="148">
        <v>18.749486461743494</v>
      </c>
      <c r="V25" s="148">
        <v>4.5113309248472593</v>
      </c>
      <c r="W25" s="148">
        <v>4.1739019065020866</v>
      </c>
      <c r="X25" s="148">
        <v>8.7514893582565154</v>
      </c>
      <c r="Y25" s="148">
        <v>0.17967131144921045</v>
      </c>
      <c r="Z25" s="148">
        <v>0.30910512777684979</v>
      </c>
      <c r="AA25" s="148">
        <v>1239.420951206607</v>
      </c>
      <c r="AB25" s="148">
        <v>0.2471637213963587</v>
      </c>
      <c r="AC25" s="147">
        <v>0.48564344517794111</v>
      </c>
      <c r="AD25" s="147">
        <v>0</v>
      </c>
      <c r="AE25" s="148">
        <v>0</v>
      </c>
      <c r="AF25" s="148">
        <v>0</v>
      </c>
      <c r="AG25" s="147">
        <v>3176.7976682376498</v>
      </c>
      <c r="AH25" s="147">
        <v>404.39940823440497</v>
      </c>
      <c r="AI25" s="148">
        <v>337.40087091501863</v>
      </c>
      <c r="AJ25" s="148">
        <v>66.998537319386358</v>
      </c>
      <c r="AK25" s="148">
        <v>0</v>
      </c>
      <c r="AL25" s="147">
        <v>0</v>
      </c>
      <c r="AM25" s="148">
        <v>0</v>
      </c>
      <c r="AN25" s="148">
        <v>0</v>
      </c>
      <c r="AO25" s="148">
        <v>0</v>
      </c>
      <c r="AP25" s="148">
        <v>0</v>
      </c>
      <c r="AQ25" s="148">
        <v>0</v>
      </c>
      <c r="AR25" s="147">
        <v>0</v>
      </c>
      <c r="AS25" s="147">
        <v>106.22770540948598</v>
      </c>
      <c r="AT25" s="148">
        <v>1.4746885145873323</v>
      </c>
      <c r="AU25" s="148">
        <v>0</v>
      </c>
      <c r="AV25" s="148">
        <v>0</v>
      </c>
      <c r="AW25" s="148">
        <v>104.75301689489865</v>
      </c>
      <c r="AX25" s="147">
        <v>0</v>
      </c>
      <c r="AY25" s="148">
        <v>0</v>
      </c>
      <c r="AZ25" s="148">
        <v>0</v>
      </c>
      <c r="BA25" s="148">
        <v>0</v>
      </c>
      <c r="BB25" s="147">
        <v>39.371109374426332</v>
      </c>
      <c r="BC25" s="148">
        <v>0</v>
      </c>
      <c r="BD25" s="147">
        <v>63.274816406032869</v>
      </c>
      <c r="BE25" s="148">
        <v>46.765163654821649</v>
      </c>
      <c r="BF25" s="148">
        <v>1.6681875855728026</v>
      </c>
      <c r="BG25" s="148">
        <v>14.841465165638418</v>
      </c>
      <c r="BH25" s="148">
        <v>0</v>
      </c>
      <c r="BI25" s="148">
        <v>0</v>
      </c>
      <c r="BJ25" s="147">
        <v>42.433374639932431</v>
      </c>
      <c r="BK25" s="148">
        <v>7.705748527797307</v>
      </c>
      <c r="BL25" s="148">
        <v>0</v>
      </c>
      <c r="BM25" s="148">
        <v>0</v>
      </c>
      <c r="BN25" s="148">
        <v>34.727626112135127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0.41902200000000001</v>
      </c>
      <c r="CD25" s="148">
        <v>0</v>
      </c>
      <c r="CE25" s="148">
        <v>0.41902200000000001</v>
      </c>
      <c r="CF25" s="148">
        <v>0</v>
      </c>
      <c r="CG25" s="153">
        <v>77997.179642759496</v>
      </c>
      <c r="CH25" s="153">
        <v>0</v>
      </c>
      <c r="CI25" s="153">
        <v>225949.2</v>
      </c>
      <c r="CJ25" s="149"/>
      <c r="CK25" s="151">
        <v>336452.5</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21516.127901390526</v>
      </c>
      <c r="D27" s="147">
        <v>374.68702560405563</v>
      </c>
      <c r="E27" s="148">
        <v>374.68702560405563</v>
      </c>
      <c r="F27" s="148">
        <v>0</v>
      </c>
      <c r="G27" s="148">
        <v>0</v>
      </c>
      <c r="H27" s="147">
        <v>23.22793630022322</v>
      </c>
      <c r="I27" s="147">
        <v>12534.051750678487</v>
      </c>
      <c r="J27" s="148">
        <v>1750.4765446020872</v>
      </c>
      <c r="K27" s="148">
        <v>0.35860000000000003</v>
      </c>
      <c r="L27" s="148">
        <v>448.95988094183531</v>
      </c>
      <c r="M27" s="148">
        <v>7130.4184426093943</v>
      </c>
      <c r="N27" s="148">
        <v>1582.4792943861705</v>
      </c>
      <c r="O27" s="148">
        <v>6.7378098082035116</v>
      </c>
      <c r="P27" s="148">
        <v>63.308717028058453</v>
      </c>
      <c r="Q27" s="148">
        <v>53.39783062194153</v>
      </c>
      <c r="R27" s="148">
        <v>572.52286700278216</v>
      </c>
      <c r="S27" s="148">
        <v>414.9242936997768</v>
      </c>
      <c r="T27" s="148">
        <v>0</v>
      </c>
      <c r="U27" s="148">
        <v>10.255012295766518</v>
      </c>
      <c r="V27" s="148">
        <v>4.2167415418627314</v>
      </c>
      <c r="W27" s="148">
        <v>2.8016817959557341</v>
      </c>
      <c r="X27" s="148">
        <v>10.978088109122531</v>
      </c>
      <c r="Y27" s="148">
        <v>6.5675910661455239</v>
      </c>
      <c r="Z27" s="148">
        <v>0.81559311721488492</v>
      </c>
      <c r="AA27" s="148">
        <v>470.79043837823826</v>
      </c>
      <c r="AB27" s="148">
        <v>4.0423236739320725</v>
      </c>
      <c r="AC27" s="147">
        <v>0</v>
      </c>
      <c r="AD27" s="147">
        <v>542.05766816216112</v>
      </c>
      <c r="AE27" s="148">
        <v>1.1271074905059961</v>
      </c>
      <c r="AF27" s="148">
        <v>540.93056067165514</v>
      </c>
      <c r="AG27" s="147">
        <v>7394.4393004249541</v>
      </c>
      <c r="AH27" s="147">
        <v>75.255971068982348</v>
      </c>
      <c r="AI27" s="148">
        <v>9.6291826764516486</v>
      </c>
      <c r="AJ27" s="148">
        <v>22.979322389656907</v>
      </c>
      <c r="AK27" s="148">
        <v>42.647466002873792</v>
      </c>
      <c r="AL27" s="147">
        <v>0.37858953174619048</v>
      </c>
      <c r="AM27" s="148">
        <v>0.28926621861340451</v>
      </c>
      <c r="AN27" s="148">
        <v>5.9660218648910704E-4</v>
      </c>
      <c r="AO27" s="148">
        <v>6.8932563469600308E-4</v>
      </c>
      <c r="AP27" s="148">
        <v>2.7873156549141388E-2</v>
      </c>
      <c r="AQ27" s="148">
        <v>6.0164228762459471E-2</v>
      </c>
      <c r="AR27" s="147">
        <v>21.517937734431023</v>
      </c>
      <c r="AS27" s="147">
        <v>382.86529225298335</v>
      </c>
      <c r="AT27" s="148">
        <v>382.48899311497945</v>
      </c>
      <c r="AU27" s="148">
        <v>0.13945494297673625</v>
      </c>
      <c r="AV27" s="148">
        <v>3.3038160303084679E-2</v>
      </c>
      <c r="AW27" s="148">
        <v>0.2038060347240975</v>
      </c>
      <c r="AX27" s="147">
        <v>0.26038401193459493</v>
      </c>
      <c r="AY27" s="148">
        <v>0.11943370196633074</v>
      </c>
      <c r="AZ27" s="148">
        <v>3.6057535012983144E-2</v>
      </c>
      <c r="BA27" s="148">
        <v>0.10489277495528103</v>
      </c>
      <c r="BB27" s="147">
        <v>0.15293764014019023</v>
      </c>
      <c r="BC27" s="148">
        <v>0</v>
      </c>
      <c r="BD27" s="147">
        <v>12.267550178428829</v>
      </c>
      <c r="BE27" s="148">
        <v>3.1432508352256292</v>
      </c>
      <c r="BF27" s="148">
        <v>0.17806759250650064</v>
      </c>
      <c r="BG27" s="148">
        <v>8.6764364453720066</v>
      </c>
      <c r="BH27" s="148">
        <v>5.1748868192223726E-2</v>
      </c>
      <c r="BI27" s="148">
        <v>0.21804643713246891</v>
      </c>
      <c r="BJ27" s="147">
        <v>0.75347804825809683</v>
      </c>
      <c r="BK27" s="148">
        <v>4.3943531019588838E-2</v>
      </c>
      <c r="BL27" s="148">
        <v>0.67883304052494609</v>
      </c>
      <c r="BM27" s="148">
        <v>2.1985217588003491E-3</v>
      </c>
      <c r="BN27" s="148">
        <v>2.8502954954761579E-2</v>
      </c>
      <c r="BO27" s="147">
        <v>1.6890865869717369</v>
      </c>
      <c r="BP27" s="147">
        <v>41.008145402864898</v>
      </c>
      <c r="BQ27" s="147">
        <v>107.55461849619383</v>
      </c>
      <c r="BR27" s="148">
        <v>78.886223489025369</v>
      </c>
      <c r="BS27" s="148">
        <v>28.668395007168449</v>
      </c>
      <c r="BT27" s="147">
        <v>1.0429056679034794</v>
      </c>
      <c r="BU27" s="148">
        <v>0.51687697948651334</v>
      </c>
      <c r="BV27" s="148">
        <v>0.52602868841696615</v>
      </c>
      <c r="BW27" s="147">
        <v>2.9173235998104885</v>
      </c>
      <c r="BX27" s="148">
        <v>5.5079685120987008E-2</v>
      </c>
      <c r="BY27" s="148">
        <v>2.4592293060886758</v>
      </c>
      <c r="BZ27" s="148">
        <v>0.40301460860082544</v>
      </c>
      <c r="CA27" s="147">
        <v>0</v>
      </c>
      <c r="CB27" s="147">
        <v>0</v>
      </c>
      <c r="CC27" s="158">
        <v>26253.214047736554</v>
      </c>
      <c r="CD27" s="148">
        <v>6318.7002728369926</v>
      </c>
      <c r="CE27" s="148">
        <v>0</v>
      </c>
      <c r="CF27" s="148">
        <v>19934.513774899562</v>
      </c>
      <c r="CG27" s="153">
        <v>1900.0135904843919</v>
      </c>
      <c r="CH27" s="153">
        <v>2.0760000000009313</v>
      </c>
      <c r="CI27" s="153">
        <v>0</v>
      </c>
      <c r="CJ27" s="149"/>
      <c r="CK27" s="151">
        <v>49671.431539611469</v>
      </c>
      <c r="CL27" s="144"/>
    </row>
    <row r="28" spans="1:90" s="157" customFormat="1" ht="26.25" customHeight="1" x14ac:dyDescent="0.25">
      <c r="A28" s="293" t="s">
        <v>147</v>
      </c>
      <c r="B28" s="216" t="s">
        <v>112</v>
      </c>
      <c r="C28" s="146">
        <v>10142.519475373783</v>
      </c>
      <c r="D28" s="147">
        <v>825.32421479016466</v>
      </c>
      <c r="E28" s="148">
        <v>536.52897507996238</v>
      </c>
      <c r="F28" s="148">
        <v>240.31119370190098</v>
      </c>
      <c r="G28" s="148">
        <v>48.484046008301306</v>
      </c>
      <c r="H28" s="147">
        <v>21.853540098574477</v>
      </c>
      <c r="I28" s="147">
        <v>1141.4079086724009</v>
      </c>
      <c r="J28" s="148">
        <v>200.03649557998989</v>
      </c>
      <c r="K28" s="148">
        <v>23.987411490320977</v>
      </c>
      <c r="L28" s="148">
        <v>43.109049400868884</v>
      </c>
      <c r="M28" s="148">
        <v>17.683347921799868</v>
      </c>
      <c r="N28" s="148">
        <v>14.680466797336976</v>
      </c>
      <c r="O28" s="148">
        <v>345.17491138093249</v>
      </c>
      <c r="P28" s="148">
        <v>45.957892899389513</v>
      </c>
      <c r="Q28" s="148">
        <v>32.876981187159828</v>
      </c>
      <c r="R28" s="148">
        <v>30.597098401192042</v>
      </c>
      <c r="S28" s="148">
        <v>83.454555751921362</v>
      </c>
      <c r="T28" s="148">
        <v>64.108242384812144</v>
      </c>
      <c r="U28" s="148">
        <v>67.43804551308618</v>
      </c>
      <c r="V28" s="148">
        <v>26.7405418378005</v>
      </c>
      <c r="W28" s="148">
        <v>20.545494167742056</v>
      </c>
      <c r="X28" s="148">
        <v>40.474116788623569</v>
      </c>
      <c r="Y28" s="148">
        <v>27.29112976573078</v>
      </c>
      <c r="Z28" s="148">
        <v>6.106912510073542</v>
      </c>
      <c r="AA28" s="148">
        <v>22.606562268154537</v>
      </c>
      <c r="AB28" s="148">
        <v>28.538652625466074</v>
      </c>
      <c r="AC28" s="147">
        <v>61.350632936848946</v>
      </c>
      <c r="AD28" s="147">
        <v>257.78685931709828</v>
      </c>
      <c r="AE28" s="148">
        <v>8.6654101348113741</v>
      </c>
      <c r="AF28" s="148">
        <v>249.12144918228688</v>
      </c>
      <c r="AG28" s="147">
        <v>1134.3805618133181</v>
      </c>
      <c r="AH28" s="147">
        <v>1097.2096503802595</v>
      </c>
      <c r="AI28" s="148">
        <v>311.61644210579163</v>
      </c>
      <c r="AJ28" s="148">
        <v>538.29898977774189</v>
      </c>
      <c r="AK28" s="148">
        <v>247.29421849672607</v>
      </c>
      <c r="AL28" s="147">
        <v>2976.7886415569765</v>
      </c>
      <c r="AM28" s="148">
        <v>2628.5534199453045</v>
      </c>
      <c r="AN28" s="148">
        <v>22.921379071813245</v>
      </c>
      <c r="AO28" s="148">
        <v>0.69860943740537551</v>
      </c>
      <c r="AP28" s="148">
        <v>238.89631477590092</v>
      </c>
      <c r="AQ28" s="148">
        <v>85.718918326552497</v>
      </c>
      <c r="AR28" s="147">
        <v>194.68293218554987</v>
      </c>
      <c r="AS28" s="147">
        <v>193.61216981245349</v>
      </c>
      <c r="AT28" s="148">
        <v>28.906548244640252</v>
      </c>
      <c r="AU28" s="148">
        <v>12.325355832440799</v>
      </c>
      <c r="AV28" s="148">
        <v>19.178208041841017</v>
      </c>
      <c r="AW28" s="148">
        <v>133.20205769353143</v>
      </c>
      <c r="AX28" s="147">
        <v>6.0886556689714837</v>
      </c>
      <c r="AY28" s="148">
        <v>7.5869518490411639E-2</v>
      </c>
      <c r="AZ28" s="148">
        <v>1.2808899314341449</v>
      </c>
      <c r="BA28" s="148">
        <v>4.7318962190469271</v>
      </c>
      <c r="BB28" s="147">
        <v>168.08471737140599</v>
      </c>
      <c r="BC28" s="148">
        <v>0</v>
      </c>
      <c r="BD28" s="147">
        <v>408.32774562630783</v>
      </c>
      <c r="BE28" s="148">
        <v>227.35817968518256</v>
      </c>
      <c r="BF28" s="148">
        <v>150.48792127843879</v>
      </c>
      <c r="BG28" s="148">
        <v>9.9125667849251364</v>
      </c>
      <c r="BH28" s="148">
        <v>6.1448002700373809</v>
      </c>
      <c r="BI28" s="148">
        <v>14.424277607723969</v>
      </c>
      <c r="BJ28" s="147">
        <v>508.51704002058023</v>
      </c>
      <c r="BK28" s="148">
        <v>211.99855186698795</v>
      </c>
      <c r="BL28" s="148">
        <v>16.129941834368299</v>
      </c>
      <c r="BM28" s="148">
        <v>6.839589751375402</v>
      </c>
      <c r="BN28" s="148">
        <v>273.54895656784856</v>
      </c>
      <c r="BO28" s="147">
        <v>461.26568318620662</v>
      </c>
      <c r="BP28" s="147">
        <v>135.52198745009946</v>
      </c>
      <c r="BQ28" s="147">
        <v>469.36667431599426</v>
      </c>
      <c r="BR28" s="148">
        <v>327.45576402120406</v>
      </c>
      <c r="BS28" s="148">
        <v>141.91091029479017</v>
      </c>
      <c r="BT28" s="147">
        <v>27.05428533851541</v>
      </c>
      <c r="BU28" s="148">
        <v>15.65542459215526</v>
      </c>
      <c r="BV28" s="148">
        <v>11.39886074636015</v>
      </c>
      <c r="BW28" s="147">
        <v>53.895574832056418</v>
      </c>
      <c r="BX28" s="148">
        <v>5.8477737801747054</v>
      </c>
      <c r="BY28" s="148">
        <v>14.497735683094717</v>
      </c>
      <c r="BZ28" s="148">
        <v>33.550065368786996</v>
      </c>
      <c r="CA28" s="147">
        <v>0</v>
      </c>
      <c r="CB28" s="147">
        <v>0</v>
      </c>
      <c r="CC28" s="158">
        <v>4937.2507986338214</v>
      </c>
      <c r="CD28" s="148">
        <v>0</v>
      </c>
      <c r="CE28" s="148">
        <v>4927.8912116060465</v>
      </c>
      <c r="CF28" s="148">
        <v>9.3595870277749693</v>
      </c>
      <c r="CG28" s="153">
        <v>-5219.3000795378466</v>
      </c>
      <c r="CH28" s="153">
        <v>0</v>
      </c>
      <c r="CI28" s="153">
        <v>15834.5111</v>
      </c>
      <c r="CJ28" s="149"/>
      <c r="CK28" s="151">
        <v>25694.981294469759</v>
      </c>
      <c r="CL28" s="144"/>
    </row>
    <row r="29" spans="1:90" s="157" customFormat="1" ht="26.25" customHeight="1" x14ac:dyDescent="0.25">
      <c r="A29" s="293" t="s">
        <v>148</v>
      </c>
      <c r="B29" s="216" t="s">
        <v>113</v>
      </c>
      <c r="C29" s="146">
        <v>3785.4218638949615</v>
      </c>
      <c r="D29" s="147">
        <v>1354.4868001994673</v>
      </c>
      <c r="E29" s="148">
        <v>1354.4868001994673</v>
      </c>
      <c r="F29" s="148">
        <v>0</v>
      </c>
      <c r="G29" s="148">
        <v>0</v>
      </c>
      <c r="H29" s="147">
        <v>0</v>
      </c>
      <c r="I29" s="147">
        <v>1007.4517547630493</v>
      </c>
      <c r="J29" s="148">
        <v>664.74295115993868</v>
      </c>
      <c r="K29" s="148">
        <v>0</v>
      </c>
      <c r="L29" s="148">
        <v>8.8318876201764365</v>
      </c>
      <c r="M29" s="148">
        <v>46.913188715274302</v>
      </c>
      <c r="N29" s="148">
        <v>43.541831873619628</v>
      </c>
      <c r="O29" s="148">
        <v>0.17961943502494279</v>
      </c>
      <c r="P29" s="148">
        <v>216.77327854562776</v>
      </c>
      <c r="Q29" s="148">
        <v>9.796721454372193</v>
      </c>
      <c r="R29" s="148">
        <v>9.3240448721447802</v>
      </c>
      <c r="S29" s="148">
        <v>0</v>
      </c>
      <c r="T29" s="148">
        <v>0</v>
      </c>
      <c r="U29" s="148">
        <v>0</v>
      </c>
      <c r="V29" s="148">
        <v>0</v>
      </c>
      <c r="W29" s="148">
        <v>0</v>
      </c>
      <c r="X29" s="148">
        <v>0</v>
      </c>
      <c r="Y29" s="148">
        <v>0</v>
      </c>
      <c r="Z29" s="148">
        <v>0</v>
      </c>
      <c r="AA29" s="148">
        <v>7.3482310868704106</v>
      </c>
      <c r="AB29" s="148">
        <v>0</v>
      </c>
      <c r="AC29" s="147">
        <v>0</v>
      </c>
      <c r="AD29" s="147">
        <v>1261.1891913491834</v>
      </c>
      <c r="AE29" s="148">
        <v>2.9858868387416127E-2</v>
      </c>
      <c r="AF29" s="148">
        <v>1261.1593324807959</v>
      </c>
      <c r="AG29" s="147">
        <v>144.43019150920625</v>
      </c>
      <c r="AH29" s="147">
        <v>1.743693945229559</v>
      </c>
      <c r="AI29" s="148">
        <v>0.25509234978598316</v>
      </c>
      <c r="AJ29" s="148">
        <v>0.35880245457819249</v>
      </c>
      <c r="AK29" s="148">
        <v>1.1297991408653834</v>
      </c>
      <c r="AL29" s="147">
        <v>1.0029438271400489E-2</v>
      </c>
      <c r="AM29" s="148">
        <v>7.6631217725522133E-3</v>
      </c>
      <c r="AN29" s="148">
        <v>1.580493991573572E-5</v>
      </c>
      <c r="AO29" s="148">
        <v>1.8261331395481969E-5</v>
      </c>
      <c r="AP29" s="148">
        <v>7.38404207187931E-4</v>
      </c>
      <c r="AQ29" s="148">
        <v>1.5938460203491268E-3</v>
      </c>
      <c r="AR29" s="147">
        <v>1.8829018025653228</v>
      </c>
      <c r="AS29" s="147">
        <v>0.53275367969635123</v>
      </c>
      <c r="AT29" s="148">
        <v>7.7637527947531856E-2</v>
      </c>
      <c r="AU29" s="148">
        <v>3.6943830321344464E-3</v>
      </c>
      <c r="AV29" s="148">
        <v>8.7523336377553205E-4</v>
      </c>
      <c r="AW29" s="148">
        <v>0.45054653535290939</v>
      </c>
      <c r="AX29" s="147">
        <v>0.5123161273267296</v>
      </c>
      <c r="AY29" s="148">
        <v>0.24349758798673418</v>
      </c>
      <c r="AZ29" s="148">
        <v>7.2169359167576802E-2</v>
      </c>
      <c r="BA29" s="148">
        <v>0.19664918017241856</v>
      </c>
      <c r="BB29" s="147">
        <v>0.14573043026395691</v>
      </c>
      <c r="BC29" s="148">
        <v>0</v>
      </c>
      <c r="BD29" s="147">
        <v>3.2818980920719834</v>
      </c>
      <c r="BE29" s="148">
        <v>2.4372167434623848</v>
      </c>
      <c r="BF29" s="148">
        <v>0.35960741062889273</v>
      </c>
      <c r="BG29" s="148">
        <v>0.22985258821928234</v>
      </c>
      <c r="BH29" s="148">
        <v>0.10974739128613943</v>
      </c>
      <c r="BI29" s="148">
        <v>0.14547395847528394</v>
      </c>
      <c r="BJ29" s="147">
        <v>1.5899774624519551</v>
      </c>
      <c r="BK29" s="148">
        <v>9.4727007198223717E-2</v>
      </c>
      <c r="BL29" s="148">
        <v>1.494437124351212</v>
      </c>
      <c r="BM29" s="148">
        <v>5.824233482240443E-5</v>
      </c>
      <c r="BN29" s="148">
        <v>7.5508856769695011E-4</v>
      </c>
      <c r="BO29" s="147">
        <v>4.4746587632646641E-2</v>
      </c>
      <c r="BP29" s="147">
        <v>0.97830527786217714</v>
      </c>
      <c r="BQ29" s="147">
        <v>7.0439785197222209</v>
      </c>
      <c r="BR29" s="148">
        <v>6.2845071821542211</v>
      </c>
      <c r="BS29" s="148">
        <v>0.75947133756799967</v>
      </c>
      <c r="BT29" s="147">
        <v>2.7628228310718199E-2</v>
      </c>
      <c r="BU29" s="148">
        <v>1.369289249958266E-2</v>
      </c>
      <c r="BV29" s="148">
        <v>1.3935335811135541E-2</v>
      </c>
      <c r="BW29" s="147">
        <v>6.9966482649894385E-2</v>
      </c>
      <c r="BX29" s="148">
        <v>1.459148379991291E-3</v>
      </c>
      <c r="BY29" s="148">
        <v>5.7830836901390521E-2</v>
      </c>
      <c r="BZ29" s="148">
        <v>1.0676497368512568E-2</v>
      </c>
      <c r="CA29" s="147">
        <v>0</v>
      </c>
      <c r="CB29" s="147">
        <v>0</v>
      </c>
      <c r="CC29" s="158">
        <v>0</v>
      </c>
      <c r="CD29" s="148">
        <v>0</v>
      </c>
      <c r="CE29" s="148">
        <v>0</v>
      </c>
      <c r="CF29" s="148">
        <v>0</v>
      </c>
      <c r="CG29" s="153">
        <v>-4259.1616415188564</v>
      </c>
      <c r="CH29" s="153">
        <v>3.5999908618578047E-6</v>
      </c>
      <c r="CI29" s="153">
        <v>0</v>
      </c>
      <c r="CJ29" s="149"/>
      <c r="CK29" s="151">
        <v>-473.73977402390409</v>
      </c>
      <c r="CL29" s="144"/>
    </row>
    <row r="30" spans="1:90" s="157" customFormat="1" ht="26.25" customHeight="1" x14ac:dyDescent="0.25">
      <c r="A30" s="293" t="s">
        <v>149</v>
      </c>
      <c r="B30" s="216" t="s">
        <v>114</v>
      </c>
      <c r="C30" s="146">
        <v>248322.90147547441</v>
      </c>
      <c r="D30" s="147">
        <v>4768.4476679948293</v>
      </c>
      <c r="E30" s="148">
        <v>4528.6716561563153</v>
      </c>
      <c r="F30" s="148">
        <v>165.58558127074471</v>
      </c>
      <c r="G30" s="148">
        <v>74.190430567769425</v>
      </c>
      <c r="H30" s="147">
        <v>987.94914205970031</v>
      </c>
      <c r="I30" s="147">
        <v>126948.73595656302</v>
      </c>
      <c r="J30" s="148">
        <v>20233.956312717881</v>
      </c>
      <c r="K30" s="148">
        <v>3811.3540454269801</v>
      </c>
      <c r="L30" s="148">
        <v>621.78133005752034</v>
      </c>
      <c r="M30" s="148">
        <v>5325.3506462079122</v>
      </c>
      <c r="N30" s="148">
        <v>3535.997096109586</v>
      </c>
      <c r="O30" s="148">
        <v>1128.2963185031679</v>
      </c>
      <c r="P30" s="148">
        <v>46751.421494404625</v>
      </c>
      <c r="Q30" s="148">
        <v>3623.3602876651494</v>
      </c>
      <c r="R30" s="148">
        <v>1044.0461798533074</v>
      </c>
      <c r="S30" s="148">
        <v>8893.6754127337808</v>
      </c>
      <c r="T30" s="148">
        <v>22101.367948093353</v>
      </c>
      <c r="U30" s="148">
        <v>2307.7813921798447</v>
      </c>
      <c r="V30" s="148">
        <v>882.42328405511057</v>
      </c>
      <c r="W30" s="148">
        <v>634.50121343759758</v>
      </c>
      <c r="X30" s="148">
        <v>2118.1153565529557</v>
      </c>
      <c r="Y30" s="148">
        <v>1445.9543741752905</v>
      </c>
      <c r="Z30" s="148">
        <v>359.16726372712776</v>
      </c>
      <c r="AA30" s="148">
        <v>899.99078599131519</v>
      </c>
      <c r="AB30" s="148">
        <v>1230.1952146705055</v>
      </c>
      <c r="AC30" s="147">
        <v>21508.184204469289</v>
      </c>
      <c r="AD30" s="147">
        <v>8692.323505235152</v>
      </c>
      <c r="AE30" s="148">
        <v>1847.1894994841623</v>
      </c>
      <c r="AF30" s="148">
        <v>6845.1340057509897</v>
      </c>
      <c r="AG30" s="147">
        <v>9868.9076370152125</v>
      </c>
      <c r="AH30" s="147">
        <v>20793.339649895977</v>
      </c>
      <c r="AI30" s="148">
        <v>2157.6442039576659</v>
      </c>
      <c r="AJ30" s="148">
        <v>6089.147893899788</v>
      </c>
      <c r="AK30" s="148">
        <v>12546.547552038524</v>
      </c>
      <c r="AL30" s="147">
        <v>11834.749637613468</v>
      </c>
      <c r="AM30" s="148">
        <v>6837.184460711147</v>
      </c>
      <c r="AN30" s="148">
        <v>14.801041561393768</v>
      </c>
      <c r="AO30" s="148">
        <v>8.2851104041036159</v>
      </c>
      <c r="AP30" s="148">
        <v>3887.7002161151072</v>
      </c>
      <c r="AQ30" s="148">
        <v>1086.7788088217162</v>
      </c>
      <c r="AR30" s="147">
        <v>7317.3260092889614</v>
      </c>
      <c r="AS30" s="147">
        <v>2717.6365591145841</v>
      </c>
      <c r="AT30" s="148">
        <v>418.7586303544918</v>
      </c>
      <c r="AU30" s="148">
        <v>633.20859364870284</v>
      </c>
      <c r="AV30" s="148">
        <v>818.62642903546009</v>
      </c>
      <c r="AW30" s="148">
        <v>847.04290607592918</v>
      </c>
      <c r="AX30" s="147">
        <v>1498.7013213527443</v>
      </c>
      <c r="AY30" s="148">
        <v>789.74389202901136</v>
      </c>
      <c r="AZ30" s="148">
        <v>337.97803521451198</v>
      </c>
      <c r="BA30" s="148">
        <v>370.97939410922089</v>
      </c>
      <c r="BB30" s="147">
        <v>376.02293296509822</v>
      </c>
      <c r="BC30" s="148">
        <v>0</v>
      </c>
      <c r="BD30" s="147">
        <v>6910.666643137989</v>
      </c>
      <c r="BE30" s="148">
        <v>4928.8039721734058</v>
      </c>
      <c r="BF30" s="148">
        <v>655.85670117316681</v>
      </c>
      <c r="BG30" s="148">
        <v>811.09205079521166</v>
      </c>
      <c r="BH30" s="148">
        <v>216.26881315002703</v>
      </c>
      <c r="BI30" s="148">
        <v>298.64510584617801</v>
      </c>
      <c r="BJ30" s="147">
        <v>3654.8191455229016</v>
      </c>
      <c r="BK30" s="148">
        <v>145.10840930124786</v>
      </c>
      <c r="BL30" s="148">
        <v>2043.7780802565499</v>
      </c>
      <c r="BM30" s="148">
        <v>360.73195978689006</v>
      </c>
      <c r="BN30" s="148">
        <v>1105.200696178214</v>
      </c>
      <c r="BO30" s="147">
        <v>6667.9043509776102</v>
      </c>
      <c r="BP30" s="147">
        <v>2499.9674576073066</v>
      </c>
      <c r="BQ30" s="147">
        <v>6295.8932594862699</v>
      </c>
      <c r="BR30" s="148">
        <v>4264.5357053796588</v>
      </c>
      <c r="BS30" s="148">
        <v>2031.3575541066109</v>
      </c>
      <c r="BT30" s="147">
        <v>2795.0086452225505</v>
      </c>
      <c r="BU30" s="148">
        <v>1469.5629884105797</v>
      </c>
      <c r="BV30" s="148">
        <v>1325.4456568119708</v>
      </c>
      <c r="BW30" s="147">
        <v>1784.1902657314561</v>
      </c>
      <c r="BX30" s="148">
        <v>439.88206447174582</v>
      </c>
      <c r="BY30" s="148">
        <v>334.25573612693006</v>
      </c>
      <c r="BZ30" s="148">
        <v>1010.0524651327802</v>
      </c>
      <c r="CA30" s="147">
        <v>402.12748422032456</v>
      </c>
      <c r="CB30" s="147">
        <v>0</v>
      </c>
      <c r="CC30" s="158">
        <v>67995.134743220653</v>
      </c>
      <c r="CD30" s="148">
        <v>11419.767468084039</v>
      </c>
      <c r="CE30" s="148">
        <v>26.034146640000003</v>
      </c>
      <c r="CF30" s="148">
        <v>56549.333128496612</v>
      </c>
      <c r="CG30" s="153">
        <v>-9922.0316007329966</v>
      </c>
      <c r="CH30" s="153">
        <v>10.535865691788786</v>
      </c>
      <c r="CI30" s="153">
        <v>30474</v>
      </c>
      <c r="CJ30" s="149"/>
      <c r="CK30" s="151">
        <v>336880.54048365384</v>
      </c>
      <c r="CL30" s="144"/>
    </row>
    <row r="31" spans="1:90" s="157" customFormat="1" ht="26.25" customHeight="1" x14ac:dyDescent="0.25">
      <c r="A31" s="293" t="s">
        <v>150</v>
      </c>
      <c r="B31" s="216" t="s">
        <v>115</v>
      </c>
      <c r="C31" s="146">
        <v>36372.920067881169</v>
      </c>
      <c r="D31" s="147">
        <v>40.589879988301568</v>
      </c>
      <c r="E31" s="148">
        <v>40.589879988301568</v>
      </c>
      <c r="F31" s="148">
        <v>0</v>
      </c>
      <c r="G31" s="148">
        <v>0</v>
      </c>
      <c r="H31" s="147">
        <v>4.5340968235807262</v>
      </c>
      <c r="I31" s="147">
        <v>31605.85362413045</v>
      </c>
      <c r="J31" s="148">
        <v>1771.8732127137478</v>
      </c>
      <c r="K31" s="148">
        <v>25.133716617187993</v>
      </c>
      <c r="L31" s="148">
        <v>21.142422602827079</v>
      </c>
      <c r="M31" s="148">
        <v>693.77792399641294</v>
      </c>
      <c r="N31" s="148">
        <v>643.92045289484304</v>
      </c>
      <c r="O31" s="148">
        <v>4263.3581498110761</v>
      </c>
      <c r="P31" s="148">
        <v>22407.293023035803</v>
      </c>
      <c r="Q31" s="148">
        <v>543.19639402554765</v>
      </c>
      <c r="R31" s="148">
        <v>22.320584854845514</v>
      </c>
      <c r="S31" s="148">
        <v>31.033507180325522</v>
      </c>
      <c r="T31" s="148">
        <v>1165.2134999999998</v>
      </c>
      <c r="U31" s="148">
        <v>0</v>
      </c>
      <c r="V31" s="148">
        <v>0</v>
      </c>
      <c r="W31" s="148">
        <v>0</v>
      </c>
      <c r="X31" s="148">
        <v>0</v>
      </c>
      <c r="Y31" s="148">
        <v>0</v>
      </c>
      <c r="Z31" s="148">
        <v>0</v>
      </c>
      <c r="AA31" s="148">
        <v>17.590736397837215</v>
      </c>
      <c r="AB31" s="148">
        <v>0</v>
      </c>
      <c r="AC31" s="147">
        <v>1572.6372120025342</v>
      </c>
      <c r="AD31" s="147">
        <v>736.67709960223931</v>
      </c>
      <c r="AE31" s="148">
        <v>13.031026009202829</v>
      </c>
      <c r="AF31" s="148">
        <v>723.64607359303648</v>
      </c>
      <c r="AG31" s="147">
        <v>345.74762234507273</v>
      </c>
      <c r="AH31" s="147">
        <v>470.34889569285264</v>
      </c>
      <c r="AI31" s="148">
        <v>61.751827230017639</v>
      </c>
      <c r="AJ31" s="148">
        <v>147.24304306431435</v>
      </c>
      <c r="AK31" s="148">
        <v>261.35402539852066</v>
      </c>
      <c r="AL31" s="147">
        <v>50.71019364134402</v>
      </c>
      <c r="AM31" s="148">
        <v>7.2357876203878542</v>
      </c>
      <c r="AN31" s="148">
        <v>1.4751262398333491E-2</v>
      </c>
      <c r="AO31" s="148">
        <v>6.9434562859811866E-2</v>
      </c>
      <c r="AP31" s="148">
        <v>39.039279326451684</v>
      </c>
      <c r="AQ31" s="148">
        <v>4.3509408692463394</v>
      </c>
      <c r="AR31" s="147">
        <v>214.31318301808506</v>
      </c>
      <c r="AS31" s="147">
        <v>26.546551263570358</v>
      </c>
      <c r="AT31" s="148">
        <v>2.5655297740927443</v>
      </c>
      <c r="AU31" s="148">
        <v>7.7669189271631147</v>
      </c>
      <c r="AV31" s="148">
        <v>1.3206278002840053</v>
      </c>
      <c r="AW31" s="148">
        <v>14.893474762030493</v>
      </c>
      <c r="AX31" s="147">
        <v>24.284590315260438</v>
      </c>
      <c r="AY31" s="148">
        <v>12.345270551060409</v>
      </c>
      <c r="AZ31" s="148">
        <v>4.4961091505628943</v>
      </c>
      <c r="BA31" s="148">
        <v>7.4432106136371337</v>
      </c>
      <c r="BB31" s="147">
        <v>5.8748756425918094</v>
      </c>
      <c r="BC31" s="148">
        <v>0</v>
      </c>
      <c r="BD31" s="147">
        <v>155.12394750230374</v>
      </c>
      <c r="BE31" s="148">
        <v>94.228197698997064</v>
      </c>
      <c r="BF31" s="148">
        <v>13.069401573209142</v>
      </c>
      <c r="BG31" s="148">
        <v>37.989088860071412</v>
      </c>
      <c r="BH31" s="148">
        <v>4.3053703616321366</v>
      </c>
      <c r="BI31" s="148">
        <v>5.5318890083939936</v>
      </c>
      <c r="BJ31" s="147">
        <v>63.712204565480477</v>
      </c>
      <c r="BK31" s="148">
        <v>3.3757221418370675</v>
      </c>
      <c r="BL31" s="148">
        <v>51.899612712904784</v>
      </c>
      <c r="BM31" s="148">
        <v>3.4584091369198307</v>
      </c>
      <c r="BN31" s="148">
        <v>4.9784605738187944</v>
      </c>
      <c r="BO31" s="147">
        <v>97.768816038887266</v>
      </c>
      <c r="BP31" s="147">
        <v>275.39680336748535</v>
      </c>
      <c r="BQ31" s="147">
        <v>480.23294806261771</v>
      </c>
      <c r="BR31" s="148">
        <v>263.38443785961596</v>
      </c>
      <c r="BS31" s="148">
        <v>216.84851020300175</v>
      </c>
      <c r="BT31" s="147">
        <v>85.577596521683006</v>
      </c>
      <c r="BU31" s="148">
        <v>53.383228020621765</v>
      </c>
      <c r="BV31" s="148">
        <v>32.194368501061234</v>
      </c>
      <c r="BW31" s="147">
        <v>102.02486792338394</v>
      </c>
      <c r="BX31" s="148">
        <v>40.148166580223453</v>
      </c>
      <c r="BY31" s="148">
        <v>10.415817746469429</v>
      </c>
      <c r="BZ31" s="148">
        <v>51.460883596691062</v>
      </c>
      <c r="CA31" s="147">
        <v>14.965059433432083</v>
      </c>
      <c r="CB31" s="147">
        <v>0</v>
      </c>
      <c r="CC31" s="158">
        <v>3411.5295647861017</v>
      </c>
      <c r="CD31" s="160">
        <v>2937.1166795314166</v>
      </c>
      <c r="CE31" s="160">
        <v>0</v>
      </c>
      <c r="CF31" s="160">
        <v>474.41288525468508</v>
      </c>
      <c r="CG31" s="161">
        <v>0</v>
      </c>
      <c r="CH31" s="161">
        <v>81.779226445541099</v>
      </c>
      <c r="CI31" s="161">
        <v>0</v>
      </c>
      <c r="CJ31" s="149"/>
      <c r="CK31" s="151">
        <v>39866.228859112809</v>
      </c>
      <c r="CL31" s="144"/>
    </row>
    <row r="32" spans="1:90" s="157" customFormat="1" ht="26.25" customHeight="1" x14ac:dyDescent="0.25">
      <c r="A32" s="291" t="s">
        <v>151</v>
      </c>
      <c r="B32" s="212" t="s">
        <v>116</v>
      </c>
      <c r="C32" s="154">
        <v>13931.391754916385</v>
      </c>
      <c r="D32" s="154">
        <v>0</v>
      </c>
      <c r="E32" s="154">
        <v>0</v>
      </c>
      <c r="F32" s="154">
        <v>0</v>
      </c>
      <c r="G32" s="154">
        <v>0</v>
      </c>
      <c r="H32" s="154">
        <v>1282.6127667462915</v>
      </c>
      <c r="I32" s="154">
        <v>11453.353508753291</v>
      </c>
      <c r="J32" s="154">
        <v>159.88051706031584</v>
      </c>
      <c r="K32" s="154">
        <v>0</v>
      </c>
      <c r="L32" s="154">
        <v>5.411395598592458</v>
      </c>
      <c r="M32" s="154">
        <v>482.11440185883851</v>
      </c>
      <c r="N32" s="154">
        <v>447.46786147907864</v>
      </c>
      <c r="O32" s="154">
        <v>748.92000000000007</v>
      </c>
      <c r="P32" s="154">
        <v>430.05899296710464</v>
      </c>
      <c r="Q32" s="154">
        <v>0.54963625416328488</v>
      </c>
      <c r="R32" s="154">
        <v>10.245125119309598</v>
      </c>
      <c r="S32" s="154">
        <v>9030.8447177556391</v>
      </c>
      <c r="T32" s="154">
        <v>128.38720000000001</v>
      </c>
      <c r="U32" s="154">
        <v>0.12888216872766192</v>
      </c>
      <c r="V32" s="154">
        <v>5.299484575982874E-2</v>
      </c>
      <c r="W32" s="154">
        <v>3.5210764798073425E-2</v>
      </c>
      <c r="X32" s="154">
        <v>0.13796958630377859</v>
      </c>
      <c r="Y32" s="154">
        <v>8.2539674795971019E-2</v>
      </c>
      <c r="Z32" s="154">
        <v>1.0250149557539038E-2</v>
      </c>
      <c r="AA32" s="154">
        <v>8.9750106602485484</v>
      </c>
      <c r="AB32" s="154">
        <v>5.0802810057147221E-2</v>
      </c>
      <c r="AC32" s="154">
        <v>0</v>
      </c>
      <c r="AD32" s="154">
        <v>1104.5178951949529</v>
      </c>
      <c r="AE32" s="154">
        <v>0</v>
      </c>
      <c r="AF32" s="154">
        <v>1104.5178951949529</v>
      </c>
      <c r="AG32" s="154">
        <v>90.90758422184939</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304426.63941307244</v>
      </c>
      <c r="CH32" s="154">
        <v>1814.2437714285843</v>
      </c>
      <c r="CI32" s="154">
        <v>0</v>
      </c>
      <c r="CJ32" s="154">
        <v>1632148.329753207</v>
      </c>
      <c r="CK32" s="154">
        <v>1952320.6046926244</v>
      </c>
      <c r="CL32" s="144"/>
    </row>
    <row r="33" spans="1:90" s="157" customFormat="1" ht="26.25" customHeight="1" x14ac:dyDescent="0.25">
      <c r="A33" s="294" t="s">
        <v>152</v>
      </c>
      <c r="B33" s="217" t="s">
        <v>117</v>
      </c>
      <c r="C33" s="146">
        <v>5354.3372597893576</v>
      </c>
      <c r="D33" s="147">
        <v>0</v>
      </c>
      <c r="E33" s="148">
        <v>0</v>
      </c>
      <c r="F33" s="148">
        <v>0</v>
      </c>
      <c r="G33" s="148">
        <v>0</v>
      </c>
      <c r="H33" s="147">
        <v>636.39698561187311</v>
      </c>
      <c r="I33" s="147">
        <v>4717.9402741774848</v>
      </c>
      <c r="J33" s="148">
        <v>150.88</v>
      </c>
      <c r="K33" s="148">
        <v>0</v>
      </c>
      <c r="L33" s="148">
        <v>0</v>
      </c>
      <c r="M33" s="148">
        <v>105.93428796845338</v>
      </c>
      <c r="N33" s="148">
        <v>98.321454641863042</v>
      </c>
      <c r="O33" s="148">
        <v>0</v>
      </c>
      <c r="P33" s="148">
        <v>6.6992386299001883</v>
      </c>
      <c r="Q33" s="148">
        <v>0.30276137009981063</v>
      </c>
      <c r="R33" s="148">
        <v>0</v>
      </c>
      <c r="S33" s="148">
        <v>4355.8025315671684</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5354.3372597893576</v>
      </c>
      <c r="CL33" s="144"/>
    </row>
    <row r="34" spans="1:90" s="157" customFormat="1" ht="26.25" customHeight="1" x14ac:dyDescent="0.25">
      <c r="A34" s="295" t="s">
        <v>153</v>
      </c>
      <c r="B34" s="213" t="s">
        <v>118</v>
      </c>
      <c r="C34" s="146">
        <v>8577.0544951270276</v>
      </c>
      <c r="D34" s="147">
        <v>0</v>
      </c>
      <c r="E34" s="148">
        <v>0</v>
      </c>
      <c r="F34" s="148">
        <v>0</v>
      </c>
      <c r="G34" s="148">
        <v>0</v>
      </c>
      <c r="H34" s="147">
        <v>646.21578113441842</v>
      </c>
      <c r="I34" s="147">
        <v>6735.4132345758062</v>
      </c>
      <c r="J34" s="148">
        <v>9.0005170603158557</v>
      </c>
      <c r="K34" s="148">
        <v>0</v>
      </c>
      <c r="L34" s="148">
        <v>5.411395598592458</v>
      </c>
      <c r="M34" s="148">
        <v>376.18011389038514</v>
      </c>
      <c r="N34" s="148">
        <v>349.14640683721558</v>
      </c>
      <c r="O34" s="148">
        <v>748.92000000000007</v>
      </c>
      <c r="P34" s="148">
        <v>423.35975433720444</v>
      </c>
      <c r="Q34" s="148">
        <v>0.2468748840634743</v>
      </c>
      <c r="R34" s="148">
        <v>10.245125119309598</v>
      </c>
      <c r="S34" s="148">
        <v>4675.0421861884706</v>
      </c>
      <c r="T34" s="148">
        <v>128.38720000000001</v>
      </c>
      <c r="U34" s="148">
        <v>0.12888216872766192</v>
      </c>
      <c r="V34" s="148">
        <v>5.299484575982874E-2</v>
      </c>
      <c r="W34" s="148">
        <v>3.5210764798073425E-2</v>
      </c>
      <c r="X34" s="148">
        <v>0.13796958630377859</v>
      </c>
      <c r="Y34" s="148">
        <v>8.2539674795971019E-2</v>
      </c>
      <c r="Z34" s="148">
        <v>1.0250149557539038E-2</v>
      </c>
      <c r="AA34" s="148">
        <v>8.9750106602485484</v>
      </c>
      <c r="AB34" s="148">
        <v>5.0802810057147221E-2</v>
      </c>
      <c r="AC34" s="147">
        <v>0</v>
      </c>
      <c r="AD34" s="147">
        <v>1104.5178951949529</v>
      </c>
      <c r="AE34" s="148">
        <v>0</v>
      </c>
      <c r="AF34" s="148">
        <v>1104.5178951949529</v>
      </c>
      <c r="AG34" s="147">
        <v>90.90758422184939</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1814.2437714285843</v>
      </c>
      <c r="CI34" s="153">
        <v>0</v>
      </c>
      <c r="CJ34" s="149"/>
      <c r="CK34" s="151">
        <v>10391.298266555612</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1632148.329753207</v>
      </c>
      <c r="CK35" s="151">
        <v>1632148.329753207</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304426.63941307244</v>
      </c>
      <c r="CH36" s="170">
        <v>0</v>
      </c>
      <c r="CI36" s="149"/>
      <c r="CJ36" s="149"/>
      <c r="CK36" s="171">
        <v>304426.63941307244</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1472394.5792774875</v>
      </c>
      <c r="D38" s="177">
        <v>45158.147015206501</v>
      </c>
      <c r="E38" s="177">
        <v>34351.161097756652</v>
      </c>
      <c r="F38" s="177">
        <v>7294.7934309485636</v>
      </c>
      <c r="G38" s="177">
        <v>3512.1924865012975</v>
      </c>
      <c r="H38" s="177">
        <v>7209.9582846728636</v>
      </c>
      <c r="I38" s="177">
        <v>913876.11843404383</v>
      </c>
      <c r="J38" s="177">
        <v>64545.022809140195</v>
      </c>
      <c r="K38" s="177">
        <v>8033.3953563667392</v>
      </c>
      <c r="L38" s="177">
        <v>2593.512226728576</v>
      </c>
      <c r="M38" s="177">
        <v>18633.109816841752</v>
      </c>
      <c r="N38" s="177">
        <v>8997.7703649708474</v>
      </c>
      <c r="O38" s="177">
        <v>85489.193885897461</v>
      </c>
      <c r="P38" s="177">
        <v>474503.55575846654</v>
      </c>
      <c r="Q38" s="177">
        <v>8935.8355441570347</v>
      </c>
      <c r="R38" s="177">
        <v>3433.4063976310026</v>
      </c>
      <c r="S38" s="177">
        <v>70006.235638491868</v>
      </c>
      <c r="T38" s="177">
        <v>143668.41647350657</v>
      </c>
      <c r="U38" s="177">
        <v>5840.4261112651047</v>
      </c>
      <c r="V38" s="177">
        <v>2004.8246590928431</v>
      </c>
      <c r="W38" s="177">
        <v>1476.5577172374199</v>
      </c>
      <c r="X38" s="177">
        <v>4585.1127664499809</v>
      </c>
      <c r="Y38" s="177">
        <v>3152.0830891787377</v>
      </c>
      <c r="Z38" s="177">
        <v>835.56816894311669</v>
      </c>
      <c r="AA38" s="177">
        <v>4099.2997649075032</v>
      </c>
      <c r="AB38" s="177">
        <v>3042.7918847707338</v>
      </c>
      <c r="AC38" s="177">
        <v>25842.449739470576</v>
      </c>
      <c r="AD38" s="177">
        <v>19695.448446649032</v>
      </c>
      <c r="AE38" s="177">
        <v>2904.6866039605311</v>
      </c>
      <c r="AF38" s="177">
        <v>16790.761842688502</v>
      </c>
      <c r="AG38" s="177">
        <v>54357.566860137573</v>
      </c>
      <c r="AH38" s="177">
        <v>62201.015648397421</v>
      </c>
      <c r="AI38" s="177">
        <v>11059.026553672044</v>
      </c>
      <c r="AJ38" s="177">
        <v>23281.352322614955</v>
      </c>
      <c r="AK38" s="177">
        <v>27860.636772110418</v>
      </c>
      <c r="AL38" s="177">
        <v>175112.53367049232</v>
      </c>
      <c r="AM38" s="177">
        <v>57981.449255800362</v>
      </c>
      <c r="AN38" s="177">
        <v>34862.631306352116</v>
      </c>
      <c r="AO38" s="177">
        <v>68227.655857260004</v>
      </c>
      <c r="AP38" s="177">
        <v>11030.128210488398</v>
      </c>
      <c r="AQ38" s="177">
        <v>3010.6690405914123</v>
      </c>
      <c r="AR38" s="177">
        <v>21152.264438821105</v>
      </c>
      <c r="AS38" s="177">
        <v>9782.1494193063172</v>
      </c>
      <c r="AT38" s="177">
        <v>1976.8660885306081</v>
      </c>
      <c r="AU38" s="177">
        <v>1799.5555096259943</v>
      </c>
      <c r="AV38" s="177">
        <v>1439.6197500786357</v>
      </c>
      <c r="AW38" s="177">
        <v>4566.1080710710785</v>
      </c>
      <c r="AX38" s="177">
        <v>3657.7305724304547</v>
      </c>
      <c r="AY38" s="177">
        <v>1791.8686294093886</v>
      </c>
      <c r="AZ38" s="177">
        <v>774.02493593280985</v>
      </c>
      <c r="BA38" s="177">
        <v>1091.8370070882561</v>
      </c>
      <c r="BB38" s="177">
        <v>4029.6384090045071</v>
      </c>
      <c r="BC38" s="177">
        <v>0</v>
      </c>
      <c r="BD38" s="177">
        <v>25693.72562253322</v>
      </c>
      <c r="BE38" s="177">
        <v>16586.035182116313</v>
      </c>
      <c r="BF38" s="177">
        <v>4589.6658501936017</v>
      </c>
      <c r="BG38" s="177">
        <v>2843.6773628165802</v>
      </c>
      <c r="BH38" s="177">
        <v>674.97563862119659</v>
      </c>
      <c r="BI38" s="177">
        <v>999.3715887855343</v>
      </c>
      <c r="BJ38" s="177">
        <v>18815.682267696131</v>
      </c>
      <c r="BK38" s="177">
        <v>5593.1294051507075</v>
      </c>
      <c r="BL38" s="177">
        <v>5617.2716665986509</v>
      </c>
      <c r="BM38" s="177">
        <v>725.6377841027853</v>
      </c>
      <c r="BN38" s="177">
        <v>6879.6434118439884</v>
      </c>
      <c r="BO38" s="177">
        <v>26637.940467448552</v>
      </c>
      <c r="BP38" s="177">
        <v>13357.744262633782</v>
      </c>
      <c r="BQ38" s="177">
        <v>26936.197327255326</v>
      </c>
      <c r="BR38" s="177">
        <v>17512.488827865665</v>
      </c>
      <c r="BS38" s="177">
        <v>9423.7084993896569</v>
      </c>
      <c r="BT38" s="177">
        <v>8013.0031320968837</v>
      </c>
      <c r="BU38" s="177">
        <v>4157.3767065325555</v>
      </c>
      <c r="BV38" s="177">
        <v>3855.6264255643291</v>
      </c>
      <c r="BW38" s="177">
        <v>9087.0388393852354</v>
      </c>
      <c r="BX38" s="177">
        <v>1966.8314403395416</v>
      </c>
      <c r="BY38" s="177">
        <v>1010.7359384934351</v>
      </c>
      <c r="BZ38" s="177">
        <v>6109.4714605522558</v>
      </c>
      <c r="CA38" s="177">
        <v>1778.2264198058447</v>
      </c>
      <c r="CB38" s="177">
        <v>0</v>
      </c>
      <c r="CC38" s="177">
        <v>464180.38988879131</v>
      </c>
      <c r="CD38" s="177">
        <v>240200.74416482114</v>
      </c>
      <c r="CE38" s="177">
        <v>108993.28621246619</v>
      </c>
      <c r="CF38" s="177">
        <v>114986.35951150392</v>
      </c>
      <c r="CG38" s="177">
        <v>275590.49038684036</v>
      </c>
      <c r="CH38" s="177">
        <v>155.30095347408746</v>
      </c>
      <c r="CI38" s="177">
        <v>1660101.863845</v>
      </c>
      <c r="CJ38" s="177">
        <v>1632148.329753207</v>
      </c>
      <c r="CK38" s="177">
        <v>5504570.9541047998</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1097622.2812168384</v>
      </c>
      <c r="D11" s="122">
        <v>48590.78384745169</v>
      </c>
      <c r="E11" s="122">
        <v>38110.220363316548</v>
      </c>
      <c r="F11" s="122">
        <v>7129.2078496778186</v>
      </c>
      <c r="G11" s="122">
        <v>3351.3556344573308</v>
      </c>
      <c r="H11" s="122">
        <v>4932.1930114316883</v>
      </c>
      <c r="I11" s="122">
        <v>484981.94412455865</v>
      </c>
      <c r="J11" s="122">
        <v>47092.716262359245</v>
      </c>
      <c r="K11" s="122">
        <v>4239.9448963120958</v>
      </c>
      <c r="L11" s="122">
        <v>3135.4702192500781</v>
      </c>
      <c r="M11" s="122">
        <v>16851.51494298187</v>
      </c>
      <c r="N11" s="122">
        <v>8074.1442022166475</v>
      </c>
      <c r="O11" s="122">
        <v>67244.661486741083</v>
      </c>
      <c r="P11" s="122">
        <v>141472.89480032527</v>
      </c>
      <c r="Q11" s="122">
        <v>3108.4969740854108</v>
      </c>
      <c r="R11" s="122">
        <v>3616.4082400173984</v>
      </c>
      <c r="S11" s="122">
        <v>39455.224299559384</v>
      </c>
      <c r="T11" s="122">
        <v>135792.29471210632</v>
      </c>
      <c r="U11" s="122">
        <v>3523.9949524209346</v>
      </c>
      <c r="V11" s="122">
        <v>1122.0429311892394</v>
      </c>
      <c r="W11" s="122">
        <v>840.64185759039606</v>
      </c>
      <c r="X11" s="122">
        <v>2469.057766552768</v>
      </c>
      <c r="Y11" s="122">
        <v>1712.4171811840879</v>
      </c>
      <c r="Z11" s="122">
        <v>476.89504261147778</v>
      </c>
      <c r="AA11" s="122">
        <v>2936.7927402435125</v>
      </c>
      <c r="AB11" s="122">
        <v>1816.3306168114377</v>
      </c>
      <c r="AC11" s="122">
        <v>178490.69636325308</v>
      </c>
      <c r="AD11" s="122">
        <v>11414.162565422443</v>
      </c>
      <c r="AE11" s="122">
        <v>1045.282562546709</v>
      </c>
      <c r="AF11" s="122">
        <v>10368.880002875732</v>
      </c>
      <c r="AG11" s="122">
        <v>40935.209876164867</v>
      </c>
      <c r="AH11" s="122">
        <v>40570.672366504099</v>
      </c>
      <c r="AI11" s="122">
        <v>8502.2296515693415</v>
      </c>
      <c r="AJ11" s="122">
        <v>17015.707520261389</v>
      </c>
      <c r="AK11" s="122">
        <v>15052.735194673374</v>
      </c>
      <c r="AL11" s="122">
        <v>163227.07383923751</v>
      </c>
      <c r="AM11" s="122">
        <v>51137.029007468824</v>
      </c>
      <c r="AN11" s="122">
        <v>34847.815513528323</v>
      </c>
      <c r="AO11" s="122">
        <v>68219.301312293042</v>
      </c>
      <c r="AP11" s="122">
        <v>7103.3887150468399</v>
      </c>
      <c r="AQ11" s="122">
        <v>1919.5392909004497</v>
      </c>
      <c r="AR11" s="122">
        <v>13625.983229851467</v>
      </c>
      <c r="AS11" s="122">
        <v>6932.3819819915843</v>
      </c>
      <c r="AT11" s="122">
        <v>1554.0672398874362</v>
      </c>
      <c r="AU11" s="122">
        <v>1159.2233755230361</v>
      </c>
      <c r="AV11" s="122">
        <v>619.67269324289157</v>
      </c>
      <c r="AW11" s="122">
        <v>3599.4186733382198</v>
      </c>
      <c r="AX11" s="122">
        <v>2134.7446607624497</v>
      </c>
      <c r="AY11" s="122">
        <v>989.77946682931702</v>
      </c>
      <c r="AZ11" s="122">
        <v>431.55079156773496</v>
      </c>
      <c r="BA11" s="122">
        <v>713.41440236539813</v>
      </c>
      <c r="BB11" s="122">
        <v>3608.3694910223908</v>
      </c>
      <c r="BC11" s="122">
        <v>0</v>
      </c>
      <c r="BD11" s="122">
        <v>18564.660215486896</v>
      </c>
      <c r="BE11" s="122">
        <v>11516.237848589089</v>
      </c>
      <c r="BF11" s="122">
        <v>3919.071559861653</v>
      </c>
      <c r="BG11" s="122">
        <v>1979.7547579956588</v>
      </c>
      <c r="BH11" s="122">
        <v>454.40145510953744</v>
      </c>
      <c r="BI11" s="122">
        <v>695.19459393096224</v>
      </c>
      <c r="BJ11" s="122">
        <v>15054.717542967817</v>
      </c>
      <c r="BK11" s="122">
        <v>5436.9395251798251</v>
      </c>
      <c r="BL11" s="122">
        <v>3521.5939736291962</v>
      </c>
      <c r="BM11" s="122">
        <v>361.44741517897535</v>
      </c>
      <c r="BN11" s="122">
        <v>5734.736628979821</v>
      </c>
      <c r="BO11" s="122">
        <v>19911.662416813375</v>
      </c>
      <c r="BP11" s="122">
        <v>10591.643717888355</v>
      </c>
      <c r="BQ11" s="122">
        <v>20352.339452870914</v>
      </c>
      <c r="BR11" s="122">
        <v>13176.837017790871</v>
      </c>
      <c r="BS11" s="122">
        <v>7175.502435080045</v>
      </c>
      <c r="BT11" s="122">
        <v>5135.2602498136102</v>
      </c>
      <c r="BU11" s="122">
        <v>2635.7891962915728</v>
      </c>
      <c r="BV11" s="122">
        <v>2499.4710535220383</v>
      </c>
      <c r="BW11" s="122">
        <v>7205.3296374359352</v>
      </c>
      <c r="BX11" s="122">
        <v>1487.515394671741</v>
      </c>
      <c r="BY11" s="122">
        <v>666.06438462003564</v>
      </c>
      <c r="BZ11" s="122">
        <v>5051.7498581441578</v>
      </c>
      <c r="CA11" s="122">
        <v>1362.4526259093113</v>
      </c>
      <c r="CB11" s="122">
        <v>0</v>
      </c>
      <c r="CC11" s="128">
        <v>392773.30655878456</v>
      </c>
      <c r="CD11" s="129">
        <v>225843.8600172057</v>
      </c>
      <c r="CE11" s="129">
        <v>108966.83304382619</v>
      </c>
      <c r="CF11" s="129">
        <v>57962.613497752616</v>
      </c>
      <c r="CG11" s="74"/>
      <c r="CH11" s="122">
        <v>0</v>
      </c>
      <c r="CI11" s="49"/>
      <c r="CJ11" s="58"/>
      <c r="CK11" s="126">
        <v>1490395.587775623</v>
      </c>
      <c r="CL11" s="8"/>
    </row>
    <row r="12" spans="1:90" s="22" customFormat="1" ht="26.25" customHeight="1" x14ac:dyDescent="0.25">
      <c r="A12" s="292" t="s">
        <v>131</v>
      </c>
      <c r="B12" s="236" t="s">
        <v>96</v>
      </c>
      <c r="C12" s="118">
        <v>72910.733845686947</v>
      </c>
      <c r="D12" s="130">
        <v>667.18946324254318</v>
      </c>
      <c r="E12" s="131">
        <v>667.18946324254318</v>
      </c>
      <c r="F12" s="131">
        <v>0</v>
      </c>
      <c r="G12" s="131">
        <v>0</v>
      </c>
      <c r="H12" s="130">
        <v>1093.713598034816</v>
      </c>
      <c r="I12" s="130">
        <v>68218.88288440957</v>
      </c>
      <c r="J12" s="131">
        <v>1005.4070000001552</v>
      </c>
      <c r="K12" s="131">
        <v>0</v>
      </c>
      <c r="L12" s="131">
        <v>0</v>
      </c>
      <c r="M12" s="131">
        <v>583.67215187704403</v>
      </c>
      <c r="N12" s="131">
        <v>541.72729252295596</v>
      </c>
      <c r="O12" s="131">
        <v>0</v>
      </c>
      <c r="P12" s="131">
        <v>25.9960000002066</v>
      </c>
      <c r="Q12" s="131">
        <v>0</v>
      </c>
      <c r="R12" s="131">
        <v>0</v>
      </c>
      <c r="S12" s="131">
        <v>7787.7234020172427</v>
      </c>
      <c r="T12" s="131">
        <v>58274.357037991969</v>
      </c>
      <c r="U12" s="131">
        <v>0</v>
      </c>
      <c r="V12" s="131">
        <v>0</v>
      </c>
      <c r="W12" s="131">
        <v>0</v>
      </c>
      <c r="X12" s="131">
        <v>0</v>
      </c>
      <c r="Y12" s="131">
        <v>0</v>
      </c>
      <c r="Z12" s="131">
        <v>0</v>
      </c>
      <c r="AA12" s="131">
        <v>0</v>
      </c>
      <c r="AB12" s="131">
        <v>0</v>
      </c>
      <c r="AC12" s="130">
        <v>2930.86</v>
      </c>
      <c r="AD12" s="130">
        <v>1.8573031073656789E-2</v>
      </c>
      <c r="AE12" s="131">
        <v>6.0790266231391605E-3</v>
      </c>
      <c r="AF12" s="131">
        <v>1.2494004450517628E-2</v>
      </c>
      <c r="AG12" s="130">
        <v>0</v>
      </c>
      <c r="AH12" s="130">
        <v>0</v>
      </c>
      <c r="AI12" s="131">
        <v>0</v>
      </c>
      <c r="AJ12" s="131">
        <v>0</v>
      </c>
      <c r="AK12" s="131">
        <v>0</v>
      </c>
      <c r="AL12" s="130">
        <v>0</v>
      </c>
      <c r="AM12" s="131">
        <v>0</v>
      </c>
      <c r="AN12" s="131">
        <v>0</v>
      </c>
      <c r="AO12" s="131">
        <v>0</v>
      </c>
      <c r="AP12" s="131">
        <v>0</v>
      </c>
      <c r="AQ12" s="131">
        <v>0</v>
      </c>
      <c r="AR12" s="130">
        <v>0</v>
      </c>
      <c r="AS12" s="130">
        <v>4.7901912156678283E-3</v>
      </c>
      <c r="AT12" s="131">
        <v>0</v>
      </c>
      <c r="AU12" s="131">
        <v>4.7901912156678283E-3</v>
      </c>
      <c r="AV12" s="131">
        <v>0</v>
      </c>
      <c r="AW12" s="131">
        <v>0</v>
      </c>
      <c r="AX12" s="130">
        <v>0</v>
      </c>
      <c r="AY12" s="131">
        <v>0</v>
      </c>
      <c r="AZ12" s="131">
        <v>0</v>
      </c>
      <c r="BA12" s="131">
        <v>0</v>
      </c>
      <c r="BB12" s="130">
        <v>0</v>
      </c>
      <c r="BC12" s="131">
        <v>0</v>
      </c>
      <c r="BD12" s="130">
        <v>0</v>
      </c>
      <c r="BE12" s="131">
        <v>0</v>
      </c>
      <c r="BF12" s="131">
        <v>0</v>
      </c>
      <c r="BG12" s="131">
        <v>0</v>
      </c>
      <c r="BH12" s="131">
        <v>0</v>
      </c>
      <c r="BI12" s="131">
        <v>0</v>
      </c>
      <c r="BJ12" s="130">
        <v>0</v>
      </c>
      <c r="BK12" s="131">
        <v>0</v>
      </c>
      <c r="BL12" s="131">
        <v>0</v>
      </c>
      <c r="BM12" s="131">
        <v>0</v>
      </c>
      <c r="BN12" s="131">
        <v>0</v>
      </c>
      <c r="BO12" s="130">
        <v>0</v>
      </c>
      <c r="BP12" s="130">
        <v>0</v>
      </c>
      <c r="BQ12" s="130">
        <v>0</v>
      </c>
      <c r="BR12" s="131">
        <v>0</v>
      </c>
      <c r="BS12" s="131">
        <v>0</v>
      </c>
      <c r="BT12" s="130">
        <v>2.1169865151564132E-2</v>
      </c>
      <c r="BU12" s="131">
        <v>1.0116071225766365E-2</v>
      </c>
      <c r="BV12" s="131">
        <v>1.1053793925797769E-2</v>
      </c>
      <c r="BW12" s="130">
        <v>3.3548331787880768E-2</v>
      </c>
      <c r="BX12" s="131">
        <v>5.3173749164192154E-3</v>
      </c>
      <c r="BY12" s="131">
        <v>0</v>
      </c>
      <c r="BZ12" s="131">
        <v>2.823095687146155E-2</v>
      </c>
      <c r="CA12" s="130">
        <v>9.8185807712305E-3</v>
      </c>
      <c r="CB12" s="130">
        <v>0</v>
      </c>
      <c r="CC12" s="132">
        <v>1342.0017649661756</v>
      </c>
      <c r="CD12" s="133">
        <v>1215.7500416283203</v>
      </c>
      <c r="CE12" s="133">
        <v>0</v>
      </c>
      <c r="CF12" s="133">
        <v>126.25172333785522</v>
      </c>
      <c r="CG12" s="60"/>
      <c r="CH12" s="123">
        <v>0</v>
      </c>
      <c r="CI12" s="59"/>
      <c r="CJ12" s="47"/>
      <c r="CK12" s="121">
        <v>74252.735610653122</v>
      </c>
      <c r="CL12" s="8"/>
    </row>
    <row r="13" spans="1:90" s="22" customFormat="1" ht="26.25" customHeight="1" x14ac:dyDescent="0.25">
      <c r="A13" s="293" t="s">
        <v>132</v>
      </c>
      <c r="B13" s="237" t="s">
        <v>97</v>
      </c>
      <c r="C13" s="118">
        <v>0</v>
      </c>
      <c r="D13" s="130">
        <v>0</v>
      </c>
      <c r="E13" s="131">
        <v>0</v>
      </c>
      <c r="F13" s="131">
        <v>0</v>
      </c>
      <c r="G13" s="131">
        <v>0</v>
      </c>
      <c r="H13" s="130">
        <v>0</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0</v>
      </c>
      <c r="CL13" s="8"/>
    </row>
    <row r="14" spans="1:90" s="22" customFormat="1" ht="26.25" customHeight="1" x14ac:dyDescent="0.25">
      <c r="A14" s="293" t="s">
        <v>133</v>
      </c>
      <c r="B14" s="237" t="s">
        <v>98</v>
      </c>
      <c r="C14" s="118">
        <v>28220.497793999999</v>
      </c>
      <c r="D14" s="130">
        <v>0</v>
      </c>
      <c r="E14" s="131">
        <v>0</v>
      </c>
      <c r="F14" s="131">
        <v>0</v>
      </c>
      <c r="G14" s="131">
        <v>0</v>
      </c>
      <c r="H14" s="130">
        <v>0</v>
      </c>
      <c r="I14" s="130">
        <v>9119.1219999999994</v>
      </c>
      <c r="J14" s="131">
        <v>0</v>
      </c>
      <c r="K14" s="131">
        <v>0</v>
      </c>
      <c r="L14" s="131">
        <v>0</v>
      </c>
      <c r="M14" s="131">
        <v>0</v>
      </c>
      <c r="N14" s="131">
        <v>0</v>
      </c>
      <c r="O14" s="131">
        <v>0</v>
      </c>
      <c r="P14" s="131">
        <v>0</v>
      </c>
      <c r="Q14" s="131">
        <v>0</v>
      </c>
      <c r="R14" s="131">
        <v>0</v>
      </c>
      <c r="S14" s="131">
        <v>0</v>
      </c>
      <c r="T14" s="131">
        <v>9119.1219999999994</v>
      </c>
      <c r="U14" s="131">
        <v>0</v>
      </c>
      <c r="V14" s="131">
        <v>0</v>
      </c>
      <c r="W14" s="131">
        <v>0</v>
      </c>
      <c r="X14" s="131">
        <v>0</v>
      </c>
      <c r="Y14" s="131">
        <v>0</v>
      </c>
      <c r="Z14" s="131">
        <v>0</v>
      </c>
      <c r="AA14" s="131">
        <v>0</v>
      </c>
      <c r="AB14" s="131">
        <v>0</v>
      </c>
      <c r="AC14" s="130">
        <v>19101.375794</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28220.497793999999</v>
      </c>
      <c r="CL14" s="8"/>
    </row>
    <row r="15" spans="1:90" s="22" customFormat="1" ht="26.25" customHeight="1" x14ac:dyDescent="0.25">
      <c r="A15" s="293" t="s">
        <v>134</v>
      </c>
      <c r="B15" s="237" t="s">
        <v>99</v>
      </c>
      <c r="C15" s="118">
        <v>58880.523889298929</v>
      </c>
      <c r="D15" s="130">
        <v>0</v>
      </c>
      <c r="E15" s="131">
        <v>0</v>
      </c>
      <c r="F15" s="131">
        <v>0</v>
      </c>
      <c r="G15" s="131">
        <v>0</v>
      </c>
      <c r="H15" s="130">
        <v>826.10797192915732</v>
      </c>
      <c r="I15" s="130">
        <v>58054.41591736977</v>
      </c>
      <c r="J15" s="131">
        <v>121.268000000093</v>
      </c>
      <c r="K15" s="131">
        <v>0</v>
      </c>
      <c r="L15" s="131">
        <v>0</v>
      </c>
      <c r="M15" s="131">
        <v>0</v>
      </c>
      <c r="N15" s="131">
        <v>0</v>
      </c>
      <c r="O15" s="131">
        <v>0</v>
      </c>
      <c r="P15" s="131">
        <v>10638.86076</v>
      </c>
      <c r="Q15" s="131">
        <v>0</v>
      </c>
      <c r="R15" s="131">
        <v>0</v>
      </c>
      <c r="S15" s="131">
        <v>5654.2744180617774</v>
      </c>
      <c r="T15" s="131">
        <v>41325.495839309464</v>
      </c>
      <c r="U15" s="131">
        <v>131.96605899087359</v>
      </c>
      <c r="V15" s="131">
        <v>14.18899399858565</v>
      </c>
      <c r="W15" s="131">
        <v>9.4274324840886052</v>
      </c>
      <c r="X15" s="131">
        <v>82.430125806710436</v>
      </c>
      <c r="Y15" s="131">
        <v>22.099412377439265</v>
      </c>
      <c r="Z15" s="131">
        <v>2.7444048278893747</v>
      </c>
      <c r="AA15" s="131">
        <v>0</v>
      </c>
      <c r="AB15" s="131">
        <v>51.660471512846691</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58880.523889298929</v>
      </c>
      <c r="CL15" s="8"/>
    </row>
    <row r="16" spans="1:90" s="22" customFormat="1" ht="26.25" customHeight="1" x14ac:dyDescent="0.25">
      <c r="A16" s="293" t="s">
        <v>135</v>
      </c>
      <c r="B16" s="237" t="s">
        <v>100</v>
      </c>
      <c r="C16" s="118">
        <v>10.97443453509176</v>
      </c>
      <c r="D16" s="130">
        <v>1.7331427022314165E-3</v>
      </c>
      <c r="E16" s="131">
        <v>1.7331427022314165E-3</v>
      </c>
      <c r="F16" s="131">
        <v>0</v>
      </c>
      <c r="G16" s="131">
        <v>0</v>
      </c>
      <c r="H16" s="130">
        <v>0</v>
      </c>
      <c r="I16" s="130">
        <v>1.0891108932947444</v>
      </c>
      <c r="J16" s="131">
        <v>6.0253199999999993E-2</v>
      </c>
      <c r="K16" s="131">
        <v>0</v>
      </c>
      <c r="L16" s="131">
        <v>1.5089040214431365E-2</v>
      </c>
      <c r="M16" s="131">
        <v>4.5267120643294093E-2</v>
      </c>
      <c r="N16" s="131">
        <v>3.017808042886273E-2</v>
      </c>
      <c r="O16" s="131">
        <v>1.5089040214431365E-2</v>
      </c>
      <c r="P16" s="131">
        <v>4.5267120643294093E-2</v>
      </c>
      <c r="Q16" s="131">
        <v>0.27160272385976453</v>
      </c>
      <c r="R16" s="131">
        <v>9.0534241286588185E-2</v>
      </c>
      <c r="S16" s="131">
        <v>7.5445201072156812E-2</v>
      </c>
      <c r="T16" s="131">
        <v>0.22633560321647045</v>
      </c>
      <c r="U16" s="131">
        <v>8.0911440214431363E-2</v>
      </c>
      <c r="V16" s="131">
        <v>4.7214745562130182E-3</v>
      </c>
      <c r="W16" s="131">
        <v>9.0359254437869831E-3</v>
      </c>
      <c r="X16" s="131">
        <v>4.3935480428862729E-2</v>
      </c>
      <c r="Y16" s="131">
        <v>0</v>
      </c>
      <c r="Z16" s="131">
        <v>3.017808042886273E-2</v>
      </c>
      <c r="AA16" s="131">
        <v>4.5267120643294093E-2</v>
      </c>
      <c r="AB16" s="131">
        <v>0</v>
      </c>
      <c r="AC16" s="130">
        <v>7.5445201072156812E-2</v>
      </c>
      <c r="AD16" s="130">
        <v>0.10562328150101954</v>
      </c>
      <c r="AE16" s="131">
        <v>9.0534241286588185E-2</v>
      </c>
      <c r="AF16" s="131">
        <v>1.5089040214431365E-2</v>
      </c>
      <c r="AG16" s="130">
        <v>4.5267120643294093E-2</v>
      </c>
      <c r="AH16" s="130">
        <v>1.7188278267749677</v>
      </c>
      <c r="AI16" s="131">
        <v>7.7149109614526784E-2</v>
      </c>
      <c r="AJ16" s="131">
        <v>0.33735302993047772</v>
      </c>
      <c r="AK16" s="131">
        <v>1.3043256872299633</v>
      </c>
      <c r="AL16" s="130">
        <v>0.18106848257317637</v>
      </c>
      <c r="AM16" s="131">
        <v>1.5089040214431365E-2</v>
      </c>
      <c r="AN16" s="131">
        <v>0</v>
      </c>
      <c r="AO16" s="131">
        <v>0</v>
      </c>
      <c r="AP16" s="131">
        <v>0</v>
      </c>
      <c r="AQ16" s="131">
        <v>0.16597944235874501</v>
      </c>
      <c r="AR16" s="130">
        <v>0.42306346544761991</v>
      </c>
      <c r="AS16" s="130">
        <v>0.13580136192988226</v>
      </c>
      <c r="AT16" s="131">
        <v>1.5089040214431365E-2</v>
      </c>
      <c r="AU16" s="131">
        <v>1.5089040214431365E-2</v>
      </c>
      <c r="AV16" s="131">
        <v>0</v>
      </c>
      <c r="AW16" s="131">
        <v>0.10562328150101954</v>
      </c>
      <c r="AX16" s="130">
        <v>1.5089040214431365E-2</v>
      </c>
      <c r="AY16" s="131">
        <v>1.5089040214431365E-2</v>
      </c>
      <c r="AZ16" s="131">
        <v>0</v>
      </c>
      <c r="BA16" s="131">
        <v>0</v>
      </c>
      <c r="BB16" s="130">
        <v>2.3840683538801555</v>
      </c>
      <c r="BC16" s="131">
        <v>0</v>
      </c>
      <c r="BD16" s="130">
        <v>2.3840683538801559</v>
      </c>
      <c r="BE16" s="131">
        <v>3.017808042886273E-2</v>
      </c>
      <c r="BF16" s="131">
        <v>0</v>
      </c>
      <c r="BG16" s="131">
        <v>2.353890273451293</v>
      </c>
      <c r="BH16" s="131">
        <v>0</v>
      </c>
      <c r="BI16" s="131">
        <v>0</v>
      </c>
      <c r="BJ16" s="130">
        <v>2.3840683538801555</v>
      </c>
      <c r="BK16" s="131">
        <v>2.3840683538801555</v>
      </c>
      <c r="BL16" s="131">
        <v>0</v>
      </c>
      <c r="BM16" s="131">
        <v>0</v>
      </c>
      <c r="BN16" s="131">
        <v>0</v>
      </c>
      <c r="BO16" s="130">
        <v>0</v>
      </c>
      <c r="BP16" s="130">
        <v>0</v>
      </c>
      <c r="BQ16" s="130">
        <v>0</v>
      </c>
      <c r="BR16" s="131">
        <v>0</v>
      </c>
      <c r="BS16" s="131">
        <v>0</v>
      </c>
      <c r="BT16" s="130">
        <v>1.1608563912412669E-2</v>
      </c>
      <c r="BU16" s="131">
        <v>8.4425919363001235E-3</v>
      </c>
      <c r="BV16" s="131">
        <v>3.1659719761125459E-3</v>
      </c>
      <c r="BW16" s="130">
        <v>1.9591093385355921E-2</v>
      </c>
      <c r="BX16" s="131">
        <v>1.5659155798323752E-2</v>
      </c>
      <c r="BY16" s="131">
        <v>4.4913098086556434E-4</v>
      </c>
      <c r="BZ16" s="131">
        <v>3.4828066061666032E-3</v>
      </c>
      <c r="CA16" s="130">
        <v>0</v>
      </c>
      <c r="CB16" s="130">
        <v>0</v>
      </c>
      <c r="CC16" s="130">
        <v>88.834648339942134</v>
      </c>
      <c r="CD16" s="131">
        <v>80.22538336354809</v>
      </c>
      <c r="CE16" s="131">
        <v>1.4032807399421168</v>
      </c>
      <c r="CF16" s="131">
        <v>7.2059842364519211</v>
      </c>
      <c r="CG16" s="47"/>
      <c r="CH16" s="124">
        <v>0</v>
      </c>
      <c r="CI16" s="61"/>
      <c r="CJ16" s="47"/>
      <c r="CK16" s="125">
        <v>99.809082875033894</v>
      </c>
      <c r="CL16" s="8"/>
    </row>
    <row r="17" spans="1:90" s="22" customFormat="1" ht="26.25" customHeight="1" x14ac:dyDescent="0.25">
      <c r="A17" s="293" t="s">
        <v>136</v>
      </c>
      <c r="B17" s="237" t="s">
        <v>101</v>
      </c>
      <c r="C17" s="118">
        <v>411534.54720009235</v>
      </c>
      <c r="D17" s="130">
        <v>16852.468597852534</v>
      </c>
      <c r="E17" s="131">
        <v>16852.452939776482</v>
      </c>
      <c r="F17" s="131">
        <v>1.5658076050921139E-2</v>
      </c>
      <c r="G17" s="131">
        <v>0</v>
      </c>
      <c r="H17" s="130">
        <v>2212.1476413222931</v>
      </c>
      <c r="I17" s="130">
        <v>178833.04806727223</v>
      </c>
      <c r="J17" s="131">
        <v>37243.842297018076</v>
      </c>
      <c r="K17" s="131">
        <v>3496.587927904412</v>
      </c>
      <c r="L17" s="131">
        <v>349.50071032749474</v>
      </c>
      <c r="M17" s="131">
        <v>3655.261037731429</v>
      </c>
      <c r="N17" s="131">
        <v>2333.1619738828626</v>
      </c>
      <c r="O17" s="131">
        <v>19057.460266502512</v>
      </c>
      <c r="P17" s="131">
        <v>56264.829518917199</v>
      </c>
      <c r="Q17" s="131">
        <v>2232.039340941571</v>
      </c>
      <c r="R17" s="131">
        <v>609.92076803254372</v>
      </c>
      <c r="S17" s="131">
        <v>20876.170090044539</v>
      </c>
      <c r="T17" s="131">
        <v>25140.662058844911</v>
      </c>
      <c r="U17" s="131">
        <v>1882.5013124628958</v>
      </c>
      <c r="V17" s="131">
        <v>595.14133510276599</v>
      </c>
      <c r="W17" s="131">
        <v>426.42189568604363</v>
      </c>
      <c r="X17" s="131">
        <v>1596.3179974906034</v>
      </c>
      <c r="Y17" s="131">
        <v>1207.7917368318142</v>
      </c>
      <c r="Z17" s="131">
        <v>340.96303039862664</v>
      </c>
      <c r="AA17" s="131">
        <v>532.11141685159237</v>
      </c>
      <c r="AB17" s="131">
        <v>992.36335230038082</v>
      </c>
      <c r="AC17" s="130">
        <v>129621.06900010539</v>
      </c>
      <c r="AD17" s="130">
        <v>1862.5829636527219</v>
      </c>
      <c r="AE17" s="131">
        <v>522.24547849969724</v>
      </c>
      <c r="AF17" s="131">
        <v>1340.3374851530243</v>
      </c>
      <c r="AG17" s="130">
        <v>5799.1156648976521</v>
      </c>
      <c r="AH17" s="130">
        <v>15652.477955968561</v>
      </c>
      <c r="AI17" s="131">
        <v>2111.8369241167402</v>
      </c>
      <c r="AJ17" s="131">
        <v>5693.6381261357046</v>
      </c>
      <c r="AK17" s="131">
        <v>7847.0029057161155</v>
      </c>
      <c r="AL17" s="130">
        <v>3898.9970852344532</v>
      </c>
      <c r="AM17" s="131">
        <v>1589.3275038887725</v>
      </c>
      <c r="AN17" s="131">
        <v>7.0032361354677057</v>
      </c>
      <c r="AO17" s="131">
        <v>2.524603842690567</v>
      </c>
      <c r="AP17" s="131">
        <v>2022.4279792266241</v>
      </c>
      <c r="AQ17" s="131">
        <v>277.7137621408981</v>
      </c>
      <c r="AR17" s="130">
        <v>8387.5348114262124</v>
      </c>
      <c r="AS17" s="130">
        <v>2353.1592749068868</v>
      </c>
      <c r="AT17" s="131">
        <v>594.78196015415335</v>
      </c>
      <c r="AU17" s="131">
        <v>569.35674604360963</v>
      </c>
      <c r="AV17" s="131">
        <v>221.15885474132503</v>
      </c>
      <c r="AW17" s="131">
        <v>967.86171396779889</v>
      </c>
      <c r="AX17" s="130">
        <v>1588.7147987427829</v>
      </c>
      <c r="AY17" s="131">
        <v>803.05725202410395</v>
      </c>
      <c r="AZ17" s="131">
        <v>305.01137996010345</v>
      </c>
      <c r="BA17" s="131">
        <v>480.6461667585753</v>
      </c>
      <c r="BB17" s="130">
        <v>436.42679065060128</v>
      </c>
      <c r="BC17" s="131">
        <v>0</v>
      </c>
      <c r="BD17" s="130">
        <v>8942.731710309039</v>
      </c>
      <c r="BE17" s="131">
        <v>6098.7854249114253</v>
      </c>
      <c r="BF17" s="131">
        <v>767.9781761327539</v>
      </c>
      <c r="BG17" s="131">
        <v>1455.7167763525515</v>
      </c>
      <c r="BH17" s="131">
        <v>252.76100432894688</v>
      </c>
      <c r="BI17" s="131">
        <v>367.49032858336329</v>
      </c>
      <c r="BJ17" s="130">
        <v>3672.0700092531138</v>
      </c>
      <c r="BK17" s="131">
        <v>190.0023878839369</v>
      </c>
      <c r="BL17" s="131">
        <v>2854.7170804517737</v>
      </c>
      <c r="BM17" s="131">
        <v>194.2301766096906</v>
      </c>
      <c r="BN17" s="131">
        <v>433.12036430771229</v>
      </c>
      <c r="BO17" s="130">
        <v>7620.4416115353952</v>
      </c>
      <c r="BP17" s="130">
        <v>6508.6642164017176</v>
      </c>
      <c r="BQ17" s="130">
        <v>9663.7353960732744</v>
      </c>
      <c r="BR17" s="131">
        <v>5749.2324411946165</v>
      </c>
      <c r="BS17" s="131">
        <v>3914.5029548786592</v>
      </c>
      <c r="BT17" s="130">
        <v>2935.6024189403743</v>
      </c>
      <c r="BU17" s="131">
        <v>1517.1719692554034</v>
      </c>
      <c r="BV17" s="131">
        <v>1418.4304496849709</v>
      </c>
      <c r="BW17" s="130">
        <v>3886.7077891591384</v>
      </c>
      <c r="BX17" s="131">
        <v>984.03674844974557</v>
      </c>
      <c r="BY17" s="131">
        <v>290.61481200398305</v>
      </c>
      <c r="BZ17" s="131">
        <v>2612.0562287054099</v>
      </c>
      <c r="CA17" s="130">
        <v>806.85139638796375</v>
      </c>
      <c r="CB17" s="130">
        <v>0</v>
      </c>
      <c r="CC17" s="130">
        <v>142550.529351059</v>
      </c>
      <c r="CD17" s="131">
        <v>117283.80861271475</v>
      </c>
      <c r="CE17" s="131">
        <v>41.410267988154033</v>
      </c>
      <c r="CF17" s="131">
        <v>25225.310470356111</v>
      </c>
      <c r="CG17" s="47"/>
      <c r="CH17" s="124">
        <v>0</v>
      </c>
      <c r="CI17" s="61"/>
      <c r="CJ17" s="47"/>
      <c r="CK17" s="125">
        <v>554085.07655115135</v>
      </c>
      <c r="CL17" s="8"/>
    </row>
    <row r="18" spans="1:90" s="22" customFormat="1" ht="26.25" customHeight="1" x14ac:dyDescent="0.25">
      <c r="A18" s="293" t="s">
        <v>137</v>
      </c>
      <c r="B18" s="237" t="s">
        <v>102</v>
      </c>
      <c r="C18" s="118">
        <v>17479.114419218429</v>
      </c>
      <c r="D18" s="130">
        <v>290.48197093514113</v>
      </c>
      <c r="E18" s="131">
        <v>8.7224478137700192</v>
      </c>
      <c r="F18" s="131">
        <v>214.29556033899135</v>
      </c>
      <c r="G18" s="131">
        <v>67.463962782379738</v>
      </c>
      <c r="H18" s="130">
        <v>103.50788216989554</v>
      </c>
      <c r="I18" s="130">
        <v>2206.3170844338229</v>
      </c>
      <c r="J18" s="131">
        <v>47.642738731165885</v>
      </c>
      <c r="K18" s="131">
        <v>16.783339927035843</v>
      </c>
      <c r="L18" s="131">
        <v>16.224163460678096</v>
      </c>
      <c r="M18" s="131">
        <v>7.8633625422865485</v>
      </c>
      <c r="N18" s="131">
        <v>25.459800027650672</v>
      </c>
      <c r="O18" s="131">
        <v>993.72239238590669</v>
      </c>
      <c r="P18" s="131">
        <v>243.72914932010855</v>
      </c>
      <c r="Q18" s="131">
        <v>7.7345276795325564</v>
      </c>
      <c r="R18" s="131">
        <v>32.565089321665781</v>
      </c>
      <c r="S18" s="131">
        <v>159.8862634314745</v>
      </c>
      <c r="T18" s="131">
        <v>1.5353097690136823</v>
      </c>
      <c r="U18" s="131">
        <v>286.1213014277198</v>
      </c>
      <c r="V18" s="131">
        <v>11.47395344418231</v>
      </c>
      <c r="W18" s="131">
        <v>9.8178186133145413</v>
      </c>
      <c r="X18" s="131">
        <v>37.167221296752302</v>
      </c>
      <c r="Y18" s="131">
        <v>21.983722666623216</v>
      </c>
      <c r="Z18" s="131">
        <v>6.6944509860733898</v>
      </c>
      <c r="AA18" s="131">
        <v>19.703799778873734</v>
      </c>
      <c r="AB18" s="131">
        <v>260.20867962376485</v>
      </c>
      <c r="AC18" s="130">
        <v>0</v>
      </c>
      <c r="AD18" s="130">
        <v>61.585289197834356</v>
      </c>
      <c r="AE18" s="131">
        <v>21.689613622766934</v>
      </c>
      <c r="AF18" s="131">
        <v>39.895675575067422</v>
      </c>
      <c r="AG18" s="130">
        <v>1431.3301275733202</v>
      </c>
      <c r="AH18" s="130">
        <v>1092.0164715025587</v>
      </c>
      <c r="AI18" s="131">
        <v>179.32505024054501</v>
      </c>
      <c r="AJ18" s="131">
        <v>718.14873582558153</v>
      </c>
      <c r="AK18" s="131">
        <v>194.54268543643218</v>
      </c>
      <c r="AL18" s="130">
        <v>2599.0349691673282</v>
      </c>
      <c r="AM18" s="131">
        <v>1409.2609027444628</v>
      </c>
      <c r="AN18" s="131">
        <v>2.9904452253521248</v>
      </c>
      <c r="AO18" s="131">
        <v>80.837736298035495</v>
      </c>
      <c r="AP18" s="131">
        <v>1066.1211118838041</v>
      </c>
      <c r="AQ18" s="131">
        <v>39.824773015673784</v>
      </c>
      <c r="AR18" s="130">
        <v>101.13615785261423</v>
      </c>
      <c r="AS18" s="130">
        <v>354.25672590459345</v>
      </c>
      <c r="AT18" s="131">
        <v>12.336688184451535</v>
      </c>
      <c r="AU18" s="131">
        <v>64.144534876442549</v>
      </c>
      <c r="AV18" s="131">
        <v>17.383712550585351</v>
      </c>
      <c r="AW18" s="131">
        <v>260.39179029311401</v>
      </c>
      <c r="AX18" s="130">
        <v>201.03316541604255</v>
      </c>
      <c r="AY18" s="131">
        <v>1.0199087492726543E-3</v>
      </c>
      <c r="AZ18" s="131">
        <v>42.683082826186912</v>
      </c>
      <c r="BA18" s="131">
        <v>158.34906268110637</v>
      </c>
      <c r="BB18" s="130">
        <v>97.699660614101234</v>
      </c>
      <c r="BC18" s="131">
        <v>0</v>
      </c>
      <c r="BD18" s="130">
        <v>1383.9593508071134</v>
      </c>
      <c r="BE18" s="131">
        <v>621.88010685179745</v>
      </c>
      <c r="BF18" s="131">
        <v>642.19173438363214</v>
      </c>
      <c r="BG18" s="131">
        <v>8.1994617598836559</v>
      </c>
      <c r="BH18" s="131">
        <v>97.486387464479847</v>
      </c>
      <c r="BI18" s="131">
        <v>14.201660347320527</v>
      </c>
      <c r="BJ18" s="130">
        <v>3214.3380924469466</v>
      </c>
      <c r="BK18" s="131">
        <v>2782.1627151011658</v>
      </c>
      <c r="BL18" s="131">
        <v>46.877155879565038</v>
      </c>
      <c r="BM18" s="131">
        <v>33.275543478736175</v>
      </c>
      <c r="BN18" s="131">
        <v>352.02267798747909</v>
      </c>
      <c r="BO18" s="130">
        <v>1976.5593560359857</v>
      </c>
      <c r="BP18" s="130">
        <v>140.34028561277637</v>
      </c>
      <c r="BQ18" s="130">
        <v>1746.3273101904661</v>
      </c>
      <c r="BR18" s="131">
        <v>1560.1273304777794</v>
      </c>
      <c r="BS18" s="131">
        <v>186.1999797126866</v>
      </c>
      <c r="BT18" s="130">
        <v>83.107323484984221</v>
      </c>
      <c r="BU18" s="131">
        <v>46.673441612155415</v>
      </c>
      <c r="BV18" s="131">
        <v>36.433881872828813</v>
      </c>
      <c r="BW18" s="130">
        <v>395.63425126508349</v>
      </c>
      <c r="BX18" s="131">
        <v>32.016616746097569</v>
      </c>
      <c r="BY18" s="131">
        <v>10.174524784359132</v>
      </c>
      <c r="BZ18" s="131">
        <v>353.44310973462677</v>
      </c>
      <c r="CA18" s="130">
        <v>0.448944607820705</v>
      </c>
      <c r="CB18" s="130">
        <v>0</v>
      </c>
      <c r="CC18" s="130">
        <v>39928.38386352433</v>
      </c>
      <c r="CD18" s="131">
        <v>291.61993655168175</v>
      </c>
      <c r="CE18" s="131">
        <v>38733.886935524337</v>
      </c>
      <c r="CF18" s="131">
        <v>902.8769914483097</v>
      </c>
      <c r="CG18" s="47"/>
      <c r="CH18" s="124">
        <v>0</v>
      </c>
      <c r="CI18" s="61"/>
      <c r="CJ18" s="47"/>
      <c r="CK18" s="125">
        <v>57407.498282742759</v>
      </c>
      <c r="CL18" s="8"/>
    </row>
    <row r="19" spans="1:90" s="22" customFormat="1" ht="26.25" customHeight="1" x14ac:dyDescent="0.25">
      <c r="A19" s="293" t="s">
        <v>138</v>
      </c>
      <c r="B19" s="237" t="s">
        <v>103</v>
      </c>
      <c r="C19" s="118">
        <v>69654.954678148963</v>
      </c>
      <c r="D19" s="130">
        <v>0</v>
      </c>
      <c r="E19" s="131">
        <v>0</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72.976724376000007</v>
      </c>
      <c r="AD19" s="130">
        <v>0</v>
      </c>
      <c r="AE19" s="131">
        <v>0</v>
      </c>
      <c r="AF19" s="131">
        <v>0</v>
      </c>
      <c r="AG19" s="130">
        <v>0</v>
      </c>
      <c r="AH19" s="130">
        <v>0</v>
      </c>
      <c r="AI19" s="131">
        <v>0</v>
      </c>
      <c r="AJ19" s="131">
        <v>0</v>
      </c>
      <c r="AK19" s="131">
        <v>0</v>
      </c>
      <c r="AL19" s="130">
        <v>68123.304493625474</v>
      </c>
      <c r="AM19" s="131">
        <v>0</v>
      </c>
      <c r="AN19" s="131">
        <v>0</v>
      </c>
      <c r="AO19" s="131">
        <v>68123.304493625474</v>
      </c>
      <c r="AP19" s="131">
        <v>0</v>
      </c>
      <c r="AQ19" s="131">
        <v>0</v>
      </c>
      <c r="AR19" s="130">
        <v>0</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1458.67346014749</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69654.954678148963</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173538.64822505106</v>
      </c>
      <c r="D21" s="130">
        <v>12157.896988084723</v>
      </c>
      <c r="E21" s="131">
        <v>7325.6870286963913</v>
      </c>
      <c r="F21" s="131">
        <v>4036.56407845584</v>
      </c>
      <c r="G21" s="131">
        <v>795.6458809324921</v>
      </c>
      <c r="H21" s="130">
        <v>321.67895899214346</v>
      </c>
      <c r="I21" s="130">
        <v>17085.614317633801</v>
      </c>
      <c r="J21" s="131">
        <v>3394.1122331351562</v>
      </c>
      <c r="K21" s="131">
        <v>402.14510507450768</v>
      </c>
      <c r="L21" s="131">
        <v>732.91381306038625</v>
      </c>
      <c r="M21" s="131">
        <v>297.05824047475357</v>
      </c>
      <c r="N21" s="131">
        <v>238.45622998329156</v>
      </c>
      <c r="O21" s="131">
        <v>5407.1462642915349</v>
      </c>
      <c r="P21" s="131">
        <v>205.81894830591705</v>
      </c>
      <c r="Q21" s="131">
        <v>538.58448225099994</v>
      </c>
      <c r="R21" s="131">
        <v>513.55339017886593</v>
      </c>
      <c r="S21" s="131">
        <v>1347.6649812775577</v>
      </c>
      <c r="T21" s="131">
        <v>1096.4428558597988</v>
      </c>
      <c r="U21" s="131">
        <v>785.20339200037824</v>
      </c>
      <c r="V21" s="131">
        <v>359.48649880587067</v>
      </c>
      <c r="W21" s="131">
        <v>285.33584378652085</v>
      </c>
      <c r="X21" s="131">
        <v>433.49540514821518</v>
      </c>
      <c r="Y21" s="131">
        <v>313.0270665326492</v>
      </c>
      <c r="Z21" s="131">
        <v>83.44458662955563</v>
      </c>
      <c r="AA21" s="131">
        <v>382.55317690571655</v>
      </c>
      <c r="AB21" s="131">
        <v>269.17180393212504</v>
      </c>
      <c r="AC21" s="130">
        <v>1049.9059238652987</v>
      </c>
      <c r="AD21" s="130">
        <v>4126.840682565</v>
      </c>
      <c r="AE21" s="131">
        <v>137.48242012820424</v>
      </c>
      <c r="AF21" s="131">
        <v>3989.3582624367959</v>
      </c>
      <c r="AG21" s="130">
        <v>19160.668855179167</v>
      </c>
      <c r="AH21" s="130">
        <v>18101.881093216245</v>
      </c>
      <c r="AI21" s="131">
        <v>5242.2787946709986</v>
      </c>
      <c r="AJ21" s="131">
        <v>8725.5609460844244</v>
      </c>
      <c r="AK21" s="131">
        <v>4134.041352460823</v>
      </c>
      <c r="AL21" s="130">
        <v>61507.133636402803</v>
      </c>
      <c r="AM21" s="131">
        <v>44299.893453817866</v>
      </c>
      <c r="AN21" s="131">
        <v>12200.503147653075</v>
      </c>
      <c r="AO21" s="131">
        <v>9.5536422335930808</v>
      </c>
      <c r="AP21" s="131">
        <v>3550.3487371735218</v>
      </c>
      <c r="AQ21" s="131">
        <v>1446.8346555247399</v>
      </c>
      <c r="AR21" s="130">
        <v>3280.6284252791966</v>
      </c>
      <c r="AS21" s="130">
        <v>3131.7117477577463</v>
      </c>
      <c r="AT21" s="131">
        <v>487.93063620929337</v>
      </c>
      <c r="AU21" s="131">
        <v>178.66199358434855</v>
      </c>
      <c r="AV21" s="131">
        <v>319.4361056639475</v>
      </c>
      <c r="AW21" s="131">
        <v>2145.6830123001569</v>
      </c>
      <c r="AX21" s="130">
        <v>0</v>
      </c>
      <c r="AY21" s="131">
        <v>0</v>
      </c>
      <c r="AZ21" s="131">
        <v>0</v>
      </c>
      <c r="BA21" s="131">
        <v>0</v>
      </c>
      <c r="BB21" s="130">
        <v>2826.3902768525736</v>
      </c>
      <c r="BC21" s="131">
        <v>0</v>
      </c>
      <c r="BD21" s="130">
        <v>6273.2611909574834</v>
      </c>
      <c r="BE21" s="131">
        <v>3564.2688514954925</v>
      </c>
      <c r="BF21" s="131">
        <v>2249.2114598620078</v>
      </c>
      <c r="BG21" s="131">
        <v>165.49576330495128</v>
      </c>
      <c r="BH21" s="131">
        <v>55.355796465364946</v>
      </c>
      <c r="BI21" s="131">
        <v>238.92931982966701</v>
      </c>
      <c r="BJ21" s="130">
        <v>7073.4229746635074</v>
      </c>
      <c r="BK21" s="131">
        <v>2223.9625322195784</v>
      </c>
      <c r="BL21" s="131">
        <v>244.40301113074014</v>
      </c>
      <c r="BM21" s="131">
        <v>100.25120751164408</v>
      </c>
      <c r="BN21" s="131">
        <v>4504.8062238015445</v>
      </c>
      <c r="BO21" s="130">
        <v>6901.4422363572776</v>
      </c>
      <c r="BP21" s="130">
        <v>2248.3769155003583</v>
      </c>
      <c r="BQ21" s="130">
        <v>7150.4486591834066</v>
      </c>
      <c r="BR21" s="131">
        <v>4816.0698158892092</v>
      </c>
      <c r="BS21" s="131">
        <v>2334.3788432941978</v>
      </c>
      <c r="BT21" s="130">
        <v>421.60237023685852</v>
      </c>
      <c r="BU21" s="131">
        <v>244.62639891057563</v>
      </c>
      <c r="BV21" s="131">
        <v>176.97597132628286</v>
      </c>
      <c r="BW21" s="130">
        <v>719.74297232349875</v>
      </c>
      <c r="BX21" s="131">
        <v>84.034562574370256</v>
      </c>
      <c r="BY21" s="131">
        <v>239.34102046122155</v>
      </c>
      <c r="BZ21" s="131">
        <v>396.36738928790692</v>
      </c>
      <c r="CA21" s="130">
        <v>0</v>
      </c>
      <c r="CB21" s="130">
        <v>0</v>
      </c>
      <c r="CC21" s="130">
        <v>64774.491662250242</v>
      </c>
      <c r="CD21" s="131">
        <v>0</v>
      </c>
      <c r="CE21" s="131">
        <v>64774.491662250242</v>
      </c>
      <c r="CF21" s="131">
        <v>0</v>
      </c>
      <c r="CG21" s="47"/>
      <c r="CH21" s="124">
        <v>0</v>
      </c>
      <c r="CI21" s="61"/>
      <c r="CJ21" s="47"/>
      <c r="CK21" s="125">
        <v>238313.13988730131</v>
      </c>
      <c r="CL21" s="8"/>
    </row>
    <row r="22" spans="1:90" s="22" customFormat="1" ht="26.25" customHeight="1" x14ac:dyDescent="0.25">
      <c r="A22" s="293" t="s">
        <v>141</v>
      </c>
      <c r="B22" s="237" t="s">
        <v>106</v>
      </c>
      <c r="C22" s="118">
        <v>46805.754526841658</v>
      </c>
      <c r="D22" s="130">
        <v>13945.749313486558</v>
      </c>
      <c r="E22" s="131">
        <v>8868.3851678643387</v>
      </c>
      <c r="F22" s="131">
        <v>2637.7064182609197</v>
      </c>
      <c r="G22" s="131">
        <v>2439.6577273613002</v>
      </c>
      <c r="H22" s="130">
        <v>254.19446711643891</v>
      </c>
      <c r="I22" s="130">
        <v>7080.5783621145911</v>
      </c>
      <c r="J22" s="131">
        <v>1114.2429350028358</v>
      </c>
      <c r="K22" s="131">
        <v>133.69601296469395</v>
      </c>
      <c r="L22" s="131">
        <v>328.12609410056706</v>
      </c>
      <c r="M22" s="131">
        <v>114.50895941236908</v>
      </c>
      <c r="N22" s="131">
        <v>50.152320184530936</v>
      </c>
      <c r="O22" s="131">
        <v>89.237974388437749</v>
      </c>
      <c r="P22" s="131">
        <v>666.41240955854232</v>
      </c>
      <c r="Q22" s="131">
        <v>55.904369302082216</v>
      </c>
      <c r="R22" s="131">
        <v>556.2115827181193</v>
      </c>
      <c r="S22" s="131">
        <v>2162.7876462476925</v>
      </c>
      <c r="T22" s="131">
        <v>383.17684928667643</v>
      </c>
      <c r="U22" s="131">
        <v>304.6870449615883</v>
      </c>
      <c r="V22" s="131">
        <v>71.423154154816217</v>
      </c>
      <c r="W22" s="131">
        <v>51.105161457130123</v>
      </c>
      <c r="X22" s="131">
        <v>233.4825070759683</v>
      </c>
      <c r="Y22" s="131">
        <v>102.89580112122086</v>
      </c>
      <c r="Z22" s="131">
        <v>34.190659737170499</v>
      </c>
      <c r="AA22" s="131">
        <v>480.08164723546082</v>
      </c>
      <c r="AB22" s="131">
        <v>148.25523320468992</v>
      </c>
      <c r="AC22" s="130">
        <v>162.74652623616214</v>
      </c>
      <c r="AD22" s="130">
        <v>1407.626124899836</v>
      </c>
      <c r="AE22" s="131">
        <v>342.93705945773388</v>
      </c>
      <c r="AF22" s="131">
        <v>1064.6890654421018</v>
      </c>
      <c r="AG22" s="130">
        <v>5479.5499026521593</v>
      </c>
      <c r="AH22" s="130">
        <v>4110.6169110676592</v>
      </c>
      <c r="AI22" s="131">
        <v>566.37633490939891</v>
      </c>
      <c r="AJ22" s="131">
        <v>1156.2374970837159</v>
      </c>
      <c r="AK22" s="131">
        <v>2388.0030790745445</v>
      </c>
      <c r="AL22" s="130">
        <v>1496.5178354960697</v>
      </c>
      <c r="AM22" s="131">
        <v>1202.9511391021936</v>
      </c>
      <c r="AN22" s="131">
        <v>0.52979430116864556</v>
      </c>
      <c r="AO22" s="131">
        <v>0.65980695126999345</v>
      </c>
      <c r="AP22" s="131">
        <v>224.69533212996052</v>
      </c>
      <c r="AQ22" s="131">
        <v>67.681763011476917</v>
      </c>
      <c r="AR22" s="130">
        <v>1563.8961187492823</v>
      </c>
      <c r="AS22" s="130">
        <v>491.53627182952863</v>
      </c>
      <c r="AT22" s="131">
        <v>33.87525105932751</v>
      </c>
      <c r="AU22" s="131">
        <v>325.98615483297391</v>
      </c>
      <c r="AV22" s="131">
        <v>41.546864612380674</v>
      </c>
      <c r="AW22" s="131">
        <v>90.128001324846565</v>
      </c>
      <c r="AX22" s="130">
        <v>335.18809510755568</v>
      </c>
      <c r="AY22" s="131">
        <v>184.4037967730697</v>
      </c>
      <c r="AZ22" s="131">
        <v>81.664023429254769</v>
      </c>
      <c r="BA22" s="131">
        <v>69.120274905231241</v>
      </c>
      <c r="BB22" s="130">
        <v>75.171538979827034</v>
      </c>
      <c r="BC22" s="131">
        <v>0</v>
      </c>
      <c r="BD22" s="130">
        <v>1520.3065080181163</v>
      </c>
      <c r="BE22" s="131">
        <v>990.63274374983257</v>
      </c>
      <c r="BF22" s="131">
        <v>106.71879527756782</v>
      </c>
      <c r="BG22" s="131">
        <v>322.92472445665891</v>
      </c>
      <c r="BH22" s="131">
        <v>42.319593060279821</v>
      </c>
      <c r="BI22" s="131">
        <v>57.710651473777347</v>
      </c>
      <c r="BJ22" s="130">
        <v>574.37885898274885</v>
      </c>
      <c r="BK22" s="131">
        <v>25.469894390220226</v>
      </c>
      <c r="BL22" s="131">
        <v>355.84360506449633</v>
      </c>
      <c r="BM22" s="131">
        <v>26.629250635970884</v>
      </c>
      <c r="BN22" s="131">
        <v>166.43610889206133</v>
      </c>
      <c r="BO22" s="130">
        <v>1463.4373854063558</v>
      </c>
      <c r="BP22" s="130">
        <v>1456.3704677937083</v>
      </c>
      <c r="BQ22" s="130">
        <v>1178.578150212395</v>
      </c>
      <c r="BR22" s="131">
        <v>624.9214379865731</v>
      </c>
      <c r="BS22" s="131">
        <v>553.65671222582182</v>
      </c>
      <c r="BT22" s="130">
        <v>1623.5078761990478</v>
      </c>
      <c r="BU22" s="131">
        <v>788.57190190249878</v>
      </c>
      <c r="BV22" s="131">
        <v>834.93597429654903</v>
      </c>
      <c r="BW22" s="130">
        <v>2044.1907969870576</v>
      </c>
      <c r="BX22" s="131">
        <v>327.5192831316329</v>
      </c>
      <c r="BY22" s="131">
        <v>102.51095567430706</v>
      </c>
      <c r="BZ22" s="131">
        <v>1614.1605581811177</v>
      </c>
      <c r="CA22" s="130">
        <v>541.61301550656572</v>
      </c>
      <c r="CB22" s="130">
        <v>0</v>
      </c>
      <c r="CC22" s="130">
        <v>107999.19562571862</v>
      </c>
      <c r="CD22" s="131">
        <v>99440.349719588412</v>
      </c>
      <c r="CE22" s="131">
        <v>0</v>
      </c>
      <c r="CF22" s="131">
        <v>8558.8459061302055</v>
      </c>
      <c r="CG22" s="47"/>
      <c r="CH22" s="124">
        <v>0</v>
      </c>
      <c r="CI22" s="61"/>
      <c r="CJ22" s="47"/>
      <c r="CK22" s="125">
        <v>154804.95015256028</v>
      </c>
      <c r="CL22" s="8"/>
    </row>
    <row r="23" spans="1:90" s="22" customFormat="1" ht="26.25" customHeight="1" x14ac:dyDescent="0.25">
      <c r="A23" s="293" t="s">
        <v>142</v>
      </c>
      <c r="B23" s="237" t="s">
        <v>107</v>
      </c>
      <c r="C23" s="118">
        <v>28401.876169457861</v>
      </c>
      <c r="D23" s="130">
        <v>484.28298805030289</v>
      </c>
      <c r="E23" s="131">
        <v>484.28298805030289</v>
      </c>
      <c r="F23" s="131">
        <v>0</v>
      </c>
      <c r="G23" s="131">
        <v>0</v>
      </c>
      <c r="H23" s="130">
        <v>60.140739833771363</v>
      </c>
      <c r="I23" s="130">
        <v>4932.4307177552737</v>
      </c>
      <c r="J23" s="131">
        <v>94.114293034427092</v>
      </c>
      <c r="K23" s="131">
        <v>153.57293189065169</v>
      </c>
      <c r="L23" s="131">
        <v>17.370626952141496</v>
      </c>
      <c r="M23" s="131">
        <v>950.27346583981489</v>
      </c>
      <c r="N23" s="131">
        <v>80.894452548585193</v>
      </c>
      <c r="O23" s="131">
        <v>554.71</v>
      </c>
      <c r="P23" s="131">
        <v>1650.9067794783127</v>
      </c>
      <c r="Q23" s="131">
        <v>75.926430471219646</v>
      </c>
      <c r="R23" s="131">
        <v>32.886940768446301</v>
      </c>
      <c r="S23" s="131">
        <v>833.28576963822854</v>
      </c>
      <c r="T23" s="131">
        <v>369.89686305072001</v>
      </c>
      <c r="U23" s="131">
        <v>0.22323694430491883</v>
      </c>
      <c r="V23" s="131">
        <v>28.691056388585942</v>
      </c>
      <c r="W23" s="131">
        <v>26.545083248117574</v>
      </c>
      <c r="X23" s="131">
        <v>0.10419782677463964</v>
      </c>
      <c r="Y23" s="131">
        <v>0</v>
      </c>
      <c r="Z23" s="131">
        <v>0</v>
      </c>
      <c r="AA23" s="131">
        <v>28.809862304508243</v>
      </c>
      <c r="AB23" s="131">
        <v>34.218727370435445</v>
      </c>
      <c r="AC23" s="130">
        <v>0</v>
      </c>
      <c r="AD23" s="130">
        <v>1.7588005405179272</v>
      </c>
      <c r="AE23" s="131">
        <v>0.57566238209577003</v>
      </c>
      <c r="AF23" s="131">
        <v>1.1831381584221572</v>
      </c>
      <c r="AG23" s="130">
        <v>302.82832907362058</v>
      </c>
      <c r="AH23" s="130">
        <v>0.20054941461566866</v>
      </c>
      <c r="AI23" s="131">
        <v>2.629612269965367E-2</v>
      </c>
      <c r="AJ23" s="131">
        <v>8.4385590918135314E-2</v>
      </c>
      <c r="AK23" s="131">
        <v>8.9867700997879663E-2</v>
      </c>
      <c r="AL23" s="130">
        <v>22613.666554744894</v>
      </c>
      <c r="AM23" s="131">
        <v>0</v>
      </c>
      <c r="AN23" s="131">
        <v>22613.666554744894</v>
      </c>
      <c r="AO23" s="131">
        <v>0</v>
      </c>
      <c r="AP23" s="131">
        <v>0</v>
      </c>
      <c r="AQ23" s="131">
        <v>0</v>
      </c>
      <c r="AR23" s="130">
        <v>0</v>
      </c>
      <c r="AS23" s="130">
        <v>0.45361421438908045</v>
      </c>
      <c r="AT23" s="131">
        <v>0</v>
      </c>
      <c r="AU23" s="131">
        <v>0.45361421438908045</v>
      </c>
      <c r="AV23" s="131">
        <v>0</v>
      </c>
      <c r="AW23" s="131">
        <v>0</v>
      </c>
      <c r="AX23" s="130">
        <v>0</v>
      </c>
      <c r="AY23" s="131">
        <v>0</v>
      </c>
      <c r="AZ23" s="131">
        <v>0</v>
      </c>
      <c r="BA23" s="131">
        <v>0</v>
      </c>
      <c r="BB23" s="130">
        <v>0</v>
      </c>
      <c r="BC23" s="131">
        <v>0</v>
      </c>
      <c r="BD23" s="130">
        <v>0</v>
      </c>
      <c r="BE23" s="131">
        <v>0</v>
      </c>
      <c r="BF23" s="131">
        <v>0</v>
      </c>
      <c r="BG23" s="131">
        <v>0</v>
      </c>
      <c r="BH23" s="131">
        <v>0</v>
      </c>
      <c r="BI23" s="131">
        <v>0</v>
      </c>
      <c r="BJ23" s="130">
        <v>0</v>
      </c>
      <c r="BK23" s="131">
        <v>0</v>
      </c>
      <c r="BL23" s="131">
        <v>0</v>
      </c>
      <c r="BM23" s="131">
        <v>0</v>
      </c>
      <c r="BN23" s="131">
        <v>0</v>
      </c>
      <c r="BO23" s="130">
        <v>0</v>
      </c>
      <c r="BP23" s="130">
        <v>0</v>
      </c>
      <c r="BQ23" s="130">
        <v>0</v>
      </c>
      <c r="BR23" s="131">
        <v>0</v>
      </c>
      <c r="BS23" s="131">
        <v>0</v>
      </c>
      <c r="BT23" s="130">
        <v>2.004711569350313</v>
      </c>
      <c r="BU23" s="131">
        <v>0.95795626837836823</v>
      </c>
      <c r="BV23" s="131">
        <v>1.046755300971945</v>
      </c>
      <c r="BW23" s="130">
        <v>3.179379289623212</v>
      </c>
      <c r="BX23" s="131">
        <v>0.50353665161306693</v>
      </c>
      <c r="BY23" s="131">
        <v>2.4705853843314022E-3</v>
      </c>
      <c r="BZ23" s="131">
        <v>2.6733720526258136</v>
      </c>
      <c r="CA23" s="130">
        <v>0.92978497150379791</v>
      </c>
      <c r="CB23" s="130">
        <v>0</v>
      </c>
      <c r="CC23" s="130">
        <v>0</v>
      </c>
      <c r="CD23" s="131">
        <v>0</v>
      </c>
      <c r="CE23" s="131">
        <v>0</v>
      </c>
      <c r="CF23" s="131">
        <v>0</v>
      </c>
      <c r="CG23" s="47"/>
      <c r="CH23" s="124">
        <v>0</v>
      </c>
      <c r="CI23" s="61"/>
      <c r="CJ23" s="47"/>
      <c r="CK23" s="125">
        <v>28401.876169457861</v>
      </c>
      <c r="CL23" s="8"/>
    </row>
    <row r="24" spans="1:90" s="22" customFormat="1" ht="26.25" customHeight="1" x14ac:dyDescent="0.25">
      <c r="A24" s="293" t="s">
        <v>143</v>
      </c>
      <c r="B24" s="237" t="s">
        <v>108</v>
      </c>
      <c r="C24" s="118">
        <v>114689.2133280002</v>
      </c>
      <c r="D24" s="130">
        <v>83.791662655307306</v>
      </c>
      <c r="E24" s="131">
        <v>83.37270443833512</v>
      </c>
      <c r="F24" s="131">
        <v>0.31494084411534384</v>
      </c>
      <c r="G24" s="131">
        <v>0.10401737285685063</v>
      </c>
      <c r="H24" s="130">
        <v>15.620275634373231</v>
      </c>
      <c r="I24" s="130">
        <v>112794.68156748301</v>
      </c>
      <c r="J24" s="131">
        <v>102.21392072880742</v>
      </c>
      <c r="K24" s="131">
        <v>12.81356706047341</v>
      </c>
      <c r="L24" s="131">
        <v>4.4495747012771041</v>
      </c>
      <c r="M24" s="131">
        <v>25.485900114345441</v>
      </c>
      <c r="N24" s="131">
        <v>16.623370220268992</v>
      </c>
      <c r="O24" s="131">
        <v>40766.159128050909</v>
      </c>
      <c r="P24" s="131">
        <v>71450.256079151266</v>
      </c>
      <c r="Q24" s="131">
        <v>101.96468745267219</v>
      </c>
      <c r="R24" s="131">
        <v>6.6066166700050992</v>
      </c>
      <c r="S24" s="131">
        <v>134.97743418810498</v>
      </c>
      <c r="T24" s="131">
        <v>17.271320005772523</v>
      </c>
      <c r="U24" s="131">
        <v>55.518636384106394</v>
      </c>
      <c r="V24" s="131">
        <v>10.675934440213151</v>
      </c>
      <c r="W24" s="131">
        <v>8.632410426039236</v>
      </c>
      <c r="X24" s="131">
        <v>34.564171529568974</v>
      </c>
      <c r="Y24" s="131">
        <v>10.760720822464988</v>
      </c>
      <c r="Z24" s="131">
        <v>1.9052263244450254</v>
      </c>
      <c r="AA24" s="131">
        <v>5.9314966444798003</v>
      </c>
      <c r="AB24" s="131">
        <v>27.871372567797017</v>
      </c>
      <c r="AC24" s="130">
        <v>820.42657212707161</v>
      </c>
      <c r="AD24" s="130">
        <v>46.006969242954966</v>
      </c>
      <c r="AE24" s="131">
        <v>10.433338694596426</v>
      </c>
      <c r="AF24" s="131">
        <v>35.573630548358537</v>
      </c>
      <c r="AG24" s="130">
        <v>86.981592643178345</v>
      </c>
      <c r="AH24" s="130">
        <v>437.5512421132164</v>
      </c>
      <c r="AI24" s="131">
        <v>80.808385267315288</v>
      </c>
      <c r="AJ24" s="131">
        <v>160.06336188913531</v>
      </c>
      <c r="AK24" s="131">
        <v>196.67949495676578</v>
      </c>
      <c r="AL24" s="130">
        <v>11.06093555691487</v>
      </c>
      <c r="AM24" s="131">
        <v>6.7305695896208144</v>
      </c>
      <c r="AN24" s="131">
        <v>0.20034398943470577</v>
      </c>
      <c r="AO24" s="131">
        <v>1.7217123176210769</v>
      </c>
      <c r="AP24" s="131">
        <v>0.87062829627126181</v>
      </c>
      <c r="AQ24" s="131">
        <v>1.5376813639670119</v>
      </c>
      <c r="AR24" s="130">
        <v>74.280881356171307</v>
      </c>
      <c r="AS24" s="130">
        <v>24.113540080160988</v>
      </c>
      <c r="AT24" s="131">
        <v>13.654436352428972</v>
      </c>
      <c r="AU24" s="131">
        <v>8.1319475813925184</v>
      </c>
      <c r="AV24" s="131">
        <v>0.93503423914513739</v>
      </c>
      <c r="AW24" s="131">
        <v>1.3921219071943582</v>
      </c>
      <c r="AX24" s="130">
        <v>2.932156647621639</v>
      </c>
      <c r="AY24" s="131">
        <v>1.8635082747359375</v>
      </c>
      <c r="AZ24" s="131">
        <v>0.80318852657515483</v>
      </c>
      <c r="BA24" s="131">
        <v>0.26545984631054709</v>
      </c>
      <c r="BB24" s="130">
        <v>1.9137701295973581</v>
      </c>
      <c r="BC24" s="131">
        <v>0</v>
      </c>
      <c r="BD24" s="130">
        <v>18.140193144455321</v>
      </c>
      <c r="BE24" s="131">
        <v>7.7018962362401675</v>
      </c>
      <c r="BF24" s="131">
        <v>1.9457979241165253</v>
      </c>
      <c r="BG24" s="131">
        <v>6.2452860296460537</v>
      </c>
      <c r="BH24" s="131">
        <v>0.17237726095014005</v>
      </c>
      <c r="BI24" s="131">
        <v>2.0748356935024352</v>
      </c>
      <c r="BJ24" s="130">
        <v>7.2630437363303422</v>
      </c>
      <c r="BK24" s="131">
        <v>0.82070482583744386</v>
      </c>
      <c r="BL24" s="131">
        <v>1.4499091033763352</v>
      </c>
      <c r="BM24" s="131">
        <v>0.21939042746452708</v>
      </c>
      <c r="BN24" s="131">
        <v>4.7730393796520367</v>
      </c>
      <c r="BO24" s="130">
        <v>21.964803475684111</v>
      </c>
      <c r="BP24" s="130">
        <v>60.38339444897025</v>
      </c>
      <c r="BQ24" s="130">
        <v>29.284665879462416</v>
      </c>
      <c r="BR24" s="131">
        <v>13.859497550309957</v>
      </c>
      <c r="BS24" s="131">
        <v>15.425168329152458</v>
      </c>
      <c r="BT24" s="130">
        <v>41.277951719202605</v>
      </c>
      <c r="BU24" s="131">
        <v>21.582975215258106</v>
      </c>
      <c r="BV24" s="131">
        <v>19.694976503944499</v>
      </c>
      <c r="BW24" s="130">
        <v>98.938444071843051</v>
      </c>
      <c r="BX24" s="131">
        <v>53.479357973891069</v>
      </c>
      <c r="BY24" s="131">
        <v>6.4053561537149513</v>
      </c>
      <c r="BZ24" s="131">
        <v>39.053729944237034</v>
      </c>
      <c r="CA24" s="130">
        <v>12.599665854686178</v>
      </c>
      <c r="CB24" s="130">
        <v>0</v>
      </c>
      <c r="CC24" s="130">
        <v>4899.4047965558493</v>
      </c>
      <c r="CD24" s="131">
        <v>1213.4060505220295</v>
      </c>
      <c r="CE24" s="131">
        <v>487.74968571747712</v>
      </c>
      <c r="CF24" s="131">
        <v>3198.2490603163428</v>
      </c>
      <c r="CG24" s="47"/>
      <c r="CH24" s="124">
        <v>0</v>
      </c>
      <c r="CI24" s="61"/>
      <c r="CJ24" s="47"/>
      <c r="CK24" s="125">
        <v>119588.61812455606</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55513.805151494525</v>
      </c>
      <c r="D27" s="130">
        <v>485.38123319592296</v>
      </c>
      <c r="E27" s="131">
        <v>485.38123319592296</v>
      </c>
      <c r="F27" s="131">
        <v>0</v>
      </c>
      <c r="G27" s="131">
        <v>0</v>
      </c>
      <c r="H27" s="130">
        <v>23.22793630022322</v>
      </c>
      <c r="I27" s="130">
        <v>23917.706283215033</v>
      </c>
      <c r="J27" s="131">
        <v>2717.4756763752157</v>
      </c>
      <c r="K27" s="131">
        <v>0.35860000000000003</v>
      </c>
      <c r="L27" s="131">
        <v>1595.4507354855514</v>
      </c>
      <c r="M27" s="131">
        <v>11107.709542632419</v>
      </c>
      <c r="N27" s="131">
        <v>4687.6224126855759</v>
      </c>
      <c r="O27" s="131">
        <v>30.052943663391023</v>
      </c>
      <c r="P27" s="131">
        <v>63.308717028058453</v>
      </c>
      <c r="Q27" s="131">
        <v>53.39783062194153</v>
      </c>
      <c r="R27" s="131">
        <v>1782.9737602823479</v>
      </c>
      <c r="S27" s="131">
        <v>414.9242936997768</v>
      </c>
      <c r="T27" s="131">
        <v>0</v>
      </c>
      <c r="U27" s="131">
        <v>10.255012295766518</v>
      </c>
      <c r="V27" s="131">
        <v>4.2167415418627314</v>
      </c>
      <c r="W27" s="131">
        <v>2.8016817959557341</v>
      </c>
      <c r="X27" s="131">
        <v>10.978088109122531</v>
      </c>
      <c r="Y27" s="131">
        <v>6.5675910661455239</v>
      </c>
      <c r="Z27" s="131">
        <v>0.81559311721488492</v>
      </c>
      <c r="AA27" s="131">
        <v>1424.7547391407547</v>
      </c>
      <c r="AB27" s="131">
        <v>4.0423236739320725</v>
      </c>
      <c r="AC27" s="130">
        <v>21934.818537436997</v>
      </c>
      <c r="AD27" s="130">
        <v>1109.1275574230954</v>
      </c>
      <c r="AE27" s="131">
        <v>1.1271074905059961</v>
      </c>
      <c r="AF27" s="131">
        <v>1108.0004499325896</v>
      </c>
      <c r="AG27" s="130">
        <v>7395.8793837025996</v>
      </c>
      <c r="AH27" s="130">
        <v>75.255971068982348</v>
      </c>
      <c r="AI27" s="131">
        <v>9.6291826764516486</v>
      </c>
      <c r="AJ27" s="131">
        <v>22.979322389656907</v>
      </c>
      <c r="AK27" s="131">
        <v>42.647466002873792</v>
      </c>
      <c r="AL27" s="130">
        <v>0.37858953174619048</v>
      </c>
      <c r="AM27" s="131">
        <v>0.28926621861340451</v>
      </c>
      <c r="AN27" s="131">
        <v>5.9660218648910704E-4</v>
      </c>
      <c r="AO27" s="131">
        <v>6.8932563469600308E-4</v>
      </c>
      <c r="AP27" s="131">
        <v>2.7873156549141388E-2</v>
      </c>
      <c r="AQ27" s="131">
        <v>6.0164228762459471E-2</v>
      </c>
      <c r="AR27" s="130">
        <v>21.517937734431023</v>
      </c>
      <c r="AS27" s="130">
        <v>382.86529225298335</v>
      </c>
      <c r="AT27" s="131">
        <v>382.48899311497945</v>
      </c>
      <c r="AU27" s="131">
        <v>0.13945494297673625</v>
      </c>
      <c r="AV27" s="131">
        <v>3.3038160303084679E-2</v>
      </c>
      <c r="AW27" s="131">
        <v>0.2038060347240975</v>
      </c>
      <c r="AX27" s="130">
        <v>0.26038401193459493</v>
      </c>
      <c r="AY27" s="131">
        <v>0.11943370196633074</v>
      </c>
      <c r="AZ27" s="131">
        <v>3.6057535012983144E-2</v>
      </c>
      <c r="BA27" s="131">
        <v>0.10489277495528103</v>
      </c>
      <c r="BB27" s="130">
        <v>0.15293764014019023</v>
      </c>
      <c r="BC27" s="131">
        <v>0</v>
      </c>
      <c r="BD27" s="130">
        <v>12.267550178428829</v>
      </c>
      <c r="BE27" s="131">
        <v>3.1432508352256292</v>
      </c>
      <c r="BF27" s="131">
        <v>0.17806759250650064</v>
      </c>
      <c r="BG27" s="131">
        <v>8.6764364453720066</v>
      </c>
      <c r="BH27" s="131">
        <v>5.1748868192223726E-2</v>
      </c>
      <c r="BI27" s="131">
        <v>0.21804643713246891</v>
      </c>
      <c r="BJ27" s="130">
        <v>0.75347804825809683</v>
      </c>
      <c r="BK27" s="131">
        <v>4.3943531019588838E-2</v>
      </c>
      <c r="BL27" s="131">
        <v>0.67883304052494609</v>
      </c>
      <c r="BM27" s="131">
        <v>2.1985217588003491E-3</v>
      </c>
      <c r="BN27" s="131">
        <v>2.8502954954761579E-2</v>
      </c>
      <c r="BO27" s="130">
        <v>1.6890865869717369</v>
      </c>
      <c r="BP27" s="130">
        <v>41.008145402864898</v>
      </c>
      <c r="BQ27" s="130">
        <v>107.55461849619383</v>
      </c>
      <c r="BR27" s="131">
        <v>78.886223489025369</v>
      </c>
      <c r="BS27" s="131">
        <v>28.668395007168449</v>
      </c>
      <c r="BT27" s="130">
        <v>1.0429056679034794</v>
      </c>
      <c r="BU27" s="131">
        <v>0.51687697948651334</v>
      </c>
      <c r="BV27" s="131">
        <v>0.52602868841696615</v>
      </c>
      <c r="BW27" s="130">
        <v>2.9173235998104885</v>
      </c>
      <c r="BX27" s="131">
        <v>5.5079685120987008E-2</v>
      </c>
      <c r="BY27" s="131">
        <v>2.4592293060886758</v>
      </c>
      <c r="BZ27" s="131">
        <v>0.40301460860082544</v>
      </c>
      <c r="CA27" s="130">
        <v>0</v>
      </c>
      <c r="CB27" s="130">
        <v>0</v>
      </c>
      <c r="CC27" s="130">
        <v>26253.214047736554</v>
      </c>
      <c r="CD27" s="131">
        <v>6318.7002728369926</v>
      </c>
      <c r="CE27" s="131">
        <v>0</v>
      </c>
      <c r="CF27" s="131">
        <v>19934.513774899562</v>
      </c>
      <c r="CG27" s="47"/>
      <c r="CH27" s="124">
        <v>0</v>
      </c>
      <c r="CI27" s="61"/>
      <c r="CJ27" s="47"/>
      <c r="CK27" s="125">
        <v>81767.019199231087</v>
      </c>
      <c r="CL27" s="8"/>
    </row>
    <row r="28" spans="1:90" s="22" customFormat="1" ht="26.25" customHeight="1" x14ac:dyDescent="0.25">
      <c r="A28" s="293" t="s">
        <v>147</v>
      </c>
      <c r="B28" s="237" t="s">
        <v>112</v>
      </c>
      <c r="C28" s="118">
        <v>10277.060620077369</v>
      </c>
      <c r="D28" s="130">
        <v>825.32421479016466</v>
      </c>
      <c r="E28" s="131">
        <v>536.52897507996238</v>
      </c>
      <c r="F28" s="131">
        <v>240.31119370190098</v>
      </c>
      <c r="G28" s="131">
        <v>48.484046008301306</v>
      </c>
      <c r="H28" s="130">
        <v>21.853540098574477</v>
      </c>
      <c r="I28" s="130">
        <v>1141.482000033285</v>
      </c>
      <c r="J28" s="131">
        <v>200.03649557998989</v>
      </c>
      <c r="K28" s="131">
        <v>23.987411490320977</v>
      </c>
      <c r="L28" s="131">
        <v>43.109049400868884</v>
      </c>
      <c r="M28" s="131">
        <v>17.726871634038545</v>
      </c>
      <c r="N28" s="131">
        <v>14.711034445982214</v>
      </c>
      <c r="O28" s="131">
        <v>345.17491138093249</v>
      </c>
      <c r="P28" s="131">
        <v>45.957892899389513</v>
      </c>
      <c r="Q28" s="131">
        <v>32.876981187159828</v>
      </c>
      <c r="R28" s="131">
        <v>30.597098401192042</v>
      </c>
      <c r="S28" s="131">
        <v>83.454555751921362</v>
      </c>
      <c r="T28" s="131">
        <v>64.108242384812144</v>
      </c>
      <c r="U28" s="131">
        <v>67.43804551308618</v>
      </c>
      <c r="V28" s="131">
        <v>26.7405418378005</v>
      </c>
      <c r="W28" s="131">
        <v>20.545494167742056</v>
      </c>
      <c r="X28" s="131">
        <v>40.474116788623569</v>
      </c>
      <c r="Y28" s="131">
        <v>27.29112976573078</v>
      </c>
      <c r="Z28" s="131">
        <v>6.106912510073542</v>
      </c>
      <c r="AA28" s="131">
        <v>22.606562268154537</v>
      </c>
      <c r="AB28" s="131">
        <v>28.538652625466074</v>
      </c>
      <c r="AC28" s="130">
        <v>195.81768627955086</v>
      </c>
      <c r="AD28" s="130">
        <v>257.78685931709828</v>
      </c>
      <c r="AE28" s="131">
        <v>8.6654101348113741</v>
      </c>
      <c r="AF28" s="131">
        <v>249.12144918228688</v>
      </c>
      <c r="AG28" s="130">
        <v>1134.3805618133181</v>
      </c>
      <c r="AH28" s="130">
        <v>1097.2096503802595</v>
      </c>
      <c r="AI28" s="131">
        <v>311.61644210579163</v>
      </c>
      <c r="AJ28" s="131">
        <v>538.29898977774189</v>
      </c>
      <c r="AK28" s="131">
        <v>247.29421849672607</v>
      </c>
      <c r="AL28" s="130">
        <v>2976.7886415569765</v>
      </c>
      <c r="AM28" s="131">
        <v>2628.5534199453045</v>
      </c>
      <c r="AN28" s="131">
        <v>22.921379071813245</v>
      </c>
      <c r="AO28" s="131">
        <v>0.69860943740537551</v>
      </c>
      <c r="AP28" s="131">
        <v>238.89631477590092</v>
      </c>
      <c r="AQ28" s="131">
        <v>85.718918326552497</v>
      </c>
      <c r="AR28" s="130">
        <v>194.68293218554987</v>
      </c>
      <c r="AS28" s="130">
        <v>193.61216981245349</v>
      </c>
      <c r="AT28" s="131">
        <v>28.906548244640252</v>
      </c>
      <c r="AU28" s="131">
        <v>12.325355832440799</v>
      </c>
      <c r="AV28" s="131">
        <v>19.178208041841017</v>
      </c>
      <c r="AW28" s="131">
        <v>133.20205769353143</v>
      </c>
      <c r="AX28" s="130">
        <v>6.0886556689714837</v>
      </c>
      <c r="AY28" s="131">
        <v>7.5869518490411639E-2</v>
      </c>
      <c r="AZ28" s="131">
        <v>1.2808899314341449</v>
      </c>
      <c r="BA28" s="131">
        <v>4.7318962190469271</v>
      </c>
      <c r="BB28" s="130">
        <v>168.08471737140599</v>
      </c>
      <c r="BC28" s="131">
        <v>0</v>
      </c>
      <c r="BD28" s="130">
        <v>408.32774562630783</v>
      </c>
      <c r="BE28" s="131">
        <v>227.35817968518256</v>
      </c>
      <c r="BF28" s="131">
        <v>150.48792127843879</v>
      </c>
      <c r="BG28" s="131">
        <v>9.9125667849251364</v>
      </c>
      <c r="BH28" s="131">
        <v>6.1448002700373809</v>
      </c>
      <c r="BI28" s="131">
        <v>14.424277607723969</v>
      </c>
      <c r="BJ28" s="130">
        <v>508.51704002058023</v>
      </c>
      <c r="BK28" s="131">
        <v>211.99855186698795</v>
      </c>
      <c r="BL28" s="131">
        <v>16.129941834368299</v>
      </c>
      <c r="BM28" s="131">
        <v>6.839589751375402</v>
      </c>
      <c r="BN28" s="131">
        <v>273.54895656784856</v>
      </c>
      <c r="BO28" s="130">
        <v>461.26568318620662</v>
      </c>
      <c r="BP28" s="130">
        <v>135.52198745009946</v>
      </c>
      <c r="BQ28" s="130">
        <v>469.36667431599426</v>
      </c>
      <c r="BR28" s="131">
        <v>327.45576402120406</v>
      </c>
      <c r="BS28" s="131">
        <v>141.91091029479017</v>
      </c>
      <c r="BT28" s="130">
        <v>27.05428533851541</v>
      </c>
      <c r="BU28" s="131">
        <v>15.65542459215526</v>
      </c>
      <c r="BV28" s="131">
        <v>11.39886074636015</v>
      </c>
      <c r="BW28" s="130">
        <v>53.895574832056418</v>
      </c>
      <c r="BX28" s="131">
        <v>5.8477737801747054</v>
      </c>
      <c r="BY28" s="131">
        <v>14.497735683094717</v>
      </c>
      <c r="BZ28" s="131">
        <v>33.550065368786996</v>
      </c>
      <c r="CA28" s="130">
        <v>0</v>
      </c>
      <c r="CB28" s="130">
        <v>0</v>
      </c>
      <c r="CC28" s="130">
        <v>4937.2507986338214</v>
      </c>
      <c r="CD28" s="131">
        <v>0</v>
      </c>
      <c r="CE28" s="131">
        <v>4927.8912116060465</v>
      </c>
      <c r="CF28" s="131">
        <v>9.3595870277749693</v>
      </c>
      <c r="CG28" s="47"/>
      <c r="CH28" s="124">
        <v>0</v>
      </c>
      <c r="CI28" s="61"/>
      <c r="CJ28" s="47"/>
      <c r="CK28" s="125">
        <v>15214.31141871119</v>
      </c>
      <c r="CL28" s="8"/>
    </row>
    <row r="29" spans="1:90" s="22" customFormat="1" ht="26.25" customHeight="1" x14ac:dyDescent="0.25">
      <c r="A29" s="293" t="s">
        <v>148</v>
      </c>
      <c r="B29" s="237" t="s">
        <v>113</v>
      </c>
      <c r="C29" s="118">
        <v>9704.5769349347611</v>
      </c>
      <c r="D29" s="130">
        <v>2798.2156820157979</v>
      </c>
      <c r="E29" s="131">
        <v>2798.2156820157979</v>
      </c>
      <c r="F29" s="131">
        <v>0</v>
      </c>
      <c r="G29" s="131">
        <v>0</v>
      </c>
      <c r="H29" s="130">
        <v>0</v>
      </c>
      <c r="I29" s="130">
        <v>1596.5758119449633</v>
      </c>
      <c r="J29" s="131">
        <v>1052.3004195533283</v>
      </c>
      <c r="K29" s="131">
        <v>0</v>
      </c>
      <c r="L29" s="131">
        <v>48.310362720898851</v>
      </c>
      <c r="M29" s="131">
        <v>91.910143602732091</v>
      </c>
      <c r="N29" s="131">
        <v>85.305137634513869</v>
      </c>
      <c r="O29" s="131">
        <v>0.98251703723609629</v>
      </c>
      <c r="P29" s="131">
        <v>216.77327854562776</v>
      </c>
      <c r="Q29" s="131">
        <v>9.796721454372193</v>
      </c>
      <c r="R29" s="131">
        <v>51.002459402925759</v>
      </c>
      <c r="S29" s="131">
        <v>0</v>
      </c>
      <c r="T29" s="131">
        <v>0</v>
      </c>
      <c r="U29" s="131">
        <v>0</v>
      </c>
      <c r="V29" s="131">
        <v>0</v>
      </c>
      <c r="W29" s="131">
        <v>0</v>
      </c>
      <c r="X29" s="131">
        <v>0</v>
      </c>
      <c r="Y29" s="131">
        <v>0</v>
      </c>
      <c r="Z29" s="131">
        <v>0</v>
      </c>
      <c r="AA29" s="131">
        <v>40.1947719933287</v>
      </c>
      <c r="AB29" s="131">
        <v>0</v>
      </c>
      <c r="AC29" s="130">
        <v>2600.624153625557</v>
      </c>
      <c r="AD29" s="130">
        <v>2540.7231222708087</v>
      </c>
      <c r="AE29" s="131">
        <v>2.9858868387416127E-2</v>
      </c>
      <c r="AF29" s="131">
        <v>2540.6932634024211</v>
      </c>
      <c r="AG29" s="130">
        <v>144.43019150920625</v>
      </c>
      <c r="AH29" s="130">
        <v>1.743693945229559</v>
      </c>
      <c r="AI29" s="131">
        <v>0.25509234978598316</v>
      </c>
      <c r="AJ29" s="131">
        <v>0.35880245457819249</v>
      </c>
      <c r="AK29" s="131">
        <v>1.1297991408653834</v>
      </c>
      <c r="AL29" s="130">
        <v>1.0029438271400489E-2</v>
      </c>
      <c r="AM29" s="131">
        <v>7.6631217725522133E-3</v>
      </c>
      <c r="AN29" s="131">
        <v>1.580493991573572E-5</v>
      </c>
      <c r="AO29" s="131">
        <v>1.8261331395481969E-5</v>
      </c>
      <c r="AP29" s="131">
        <v>7.38404207187931E-4</v>
      </c>
      <c r="AQ29" s="131">
        <v>1.5938460203491268E-3</v>
      </c>
      <c r="AR29" s="130">
        <v>1.8829018025653228</v>
      </c>
      <c r="AS29" s="130">
        <v>0.53275367969635123</v>
      </c>
      <c r="AT29" s="131">
        <v>7.7637527947531856E-2</v>
      </c>
      <c r="AU29" s="131">
        <v>3.6943830321344464E-3</v>
      </c>
      <c r="AV29" s="131">
        <v>8.7523336377553205E-4</v>
      </c>
      <c r="AW29" s="131">
        <v>0.45054653535290939</v>
      </c>
      <c r="AX29" s="130">
        <v>0.5123161273267296</v>
      </c>
      <c r="AY29" s="131">
        <v>0.24349758798673418</v>
      </c>
      <c r="AZ29" s="131">
        <v>7.2169359167576802E-2</v>
      </c>
      <c r="BA29" s="131">
        <v>0.19664918017241856</v>
      </c>
      <c r="BB29" s="130">
        <v>0.14573043026395691</v>
      </c>
      <c r="BC29" s="131">
        <v>0</v>
      </c>
      <c r="BD29" s="130">
        <v>3.2818980920719834</v>
      </c>
      <c r="BE29" s="131">
        <v>2.4372167434623848</v>
      </c>
      <c r="BF29" s="131">
        <v>0.35960741062889273</v>
      </c>
      <c r="BG29" s="131">
        <v>0.22985258821928234</v>
      </c>
      <c r="BH29" s="131">
        <v>0.10974739128613943</v>
      </c>
      <c r="BI29" s="131">
        <v>0.14547395847528394</v>
      </c>
      <c r="BJ29" s="130">
        <v>1.5899774624519551</v>
      </c>
      <c r="BK29" s="131">
        <v>9.4727007198223717E-2</v>
      </c>
      <c r="BL29" s="131">
        <v>1.494437124351212</v>
      </c>
      <c r="BM29" s="131">
        <v>5.824233482240443E-5</v>
      </c>
      <c r="BN29" s="131">
        <v>7.5508856769695011E-4</v>
      </c>
      <c r="BO29" s="130">
        <v>6.1887940820096796</v>
      </c>
      <c r="BP29" s="130">
        <v>0.97830527786217714</v>
      </c>
      <c r="BQ29" s="130">
        <v>7.0439785197222209</v>
      </c>
      <c r="BR29" s="131">
        <v>6.2845071821542211</v>
      </c>
      <c r="BS29" s="131">
        <v>0.75947133756799967</v>
      </c>
      <c r="BT29" s="130">
        <v>2.7628228310718199E-2</v>
      </c>
      <c r="BU29" s="131">
        <v>1.369289249958266E-2</v>
      </c>
      <c r="BV29" s="131">
        <v>1.3935335811135541E-2</v>
      </c>
      <c r="BW29" s="130">
        <v>6.9966482649894385E-2</v>
      </c>
      <c r="BX29" s="131">
        <v>1.459148379991291E-3</v>
      </c>
      <c r="BY29" s="131">
        <v>5.7830836901390521E-2</v>
      </c>
      <c r="BZ29" s="131">
        <v>1.0676497368512568E-2</v>
      </c>
      <c r="CA29" s="130">
        <v>0</v>
      </c>
      <c r="CB29" s="130">
        <v>0</v>
      </c>
      <c r="CC29" s="130">
        <v>0</v>
      </c>
      <c r="CD29" s="131">
        <v>0</v>
      </c>
      <c r="CE29" s="131">
        <v>0</v>
      </c>
      <c r="CF29" s="131">
        <v>0</v>
      </c>
      <c r="CG29" s="47"/>
      <c r="CH29" s="124">
        <v>0</v>
      </c>
      <c r="CI29" s="61"/>
      <c r="CJ29" s="47"/>
      <c r="CK29" s="125">
        <v>9704.5769349347611</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29684.238031471887</v>
      </c>
      <c r="D32" s="134">
        <v>0</v>
      </c>
      <c r="E32" s="134">
        <v>0</v>
      </c>
      <c r="F32" s="134">
        <v>0</v>
      </c>
      <c r="G32" s="134">
        <v>0</v>
      </c>
      <c r="H32" s="134">
        <v>646.21578113441842</v>
      </c>
      <c r="I32" s="134">
        <v>7108.7337440595966</v>
      </c>
      <c r="J32" s="134">
        <v>14.960046499999997</v>
      </c>
      <c r="K32" s="134">
        <v>0</v>
      </c>
      <c r="L32" s="134">
        <v>5.411395598592458</v>
      </c>
      <c r="M32" s="134">
        <v>541.83585671622382</v>
      </c>
      <c r="N32" s="134">
        <v>502.89750968377609</v>
      </c>
      <c r="O32" s="134">
        <v>748.92000000000007</v>
      </c>
      <c r="P32" s="134">
        <v>471.31388870891254</v>
      </c>
      <c r="Q32" s="134">
        <v>0.2468748840634743</v>
      </c>
      <c r="R32" s="134">
        <v>10.245125119309598</v>
      </c>
      <c r="S32" s="134">
        <v>4675.0421861884706</v>
      </c>
      <c r="T32" s="134">
        <v>128.38720000000001</v>
      </c>
      <c r="U32" s="134">
        <v>0.12888216872766192</v>
      </c>
      <c r="V32" s="134">
        <v>5.299484575982874E-2</v>
      </c>
      <c r="W32" s="134">
        <v>3.5210764798073425E-2</v>
      </c>
      <c r="X32" s="134">
        <v>0.13796958630377859</v>
      </c>
      <c r="Y32" s="134">
        <v>8.2539674795971019E-2</v>
      </c>
      <c r="Z32" s="134">
        <v>1.0250149557539038E-2</v>
      </c>
      <c r="AA32" s="134">
        <v>8.9750106602485484</v>
      </c>
      <c r="AB32" s="134">
        <v>5.0802810057147221E-2</v>
      </c>
      <c r="AC32" s="134">
        <v>11438.713877056023</v>
      </c>
      <c r="AD32" s="134">
        <v>10399.667045000002</v>
      </c>
      <c r="AE32" s="134">
        <v>0</v>
      </c>
      <c r="AF32" s="134">
        <v>10399.667045000002</v>
      </c>
      <c r="AG32" s="134">
        <v>90.90758422184939</v>
      </c>
      <c r="AH32" s="134">
        <v>0</v>
      </c>
      <c r="AI32" s="134">
        <v>0</v>
      </c>
      <c r="AJ32" s="134">
        <v>0</v>
      </c>
      <c r="AK32" s="134">
        <v>0</v>
      </c>
      <c r="AL32" s="134">
        <v>0</v>
      </c>
      <c r="AM32" s="134">
        <v>0</v>
      </c>
      <c r="AN32" s="134">
        <v>0</v>
      </c>
      <c r="AO32" s="134">
        <v>0</v>
      </c>
      <c r="AP32" s="134">
        <v>0</v>
      </c>
      <c r="AQ32" s="134">
        <v>0</v>
      </c>
      <c r="AR32" s="134">
        <v>0</v>
      </c>
      <c r="AS32" s="134">
        <v>0</v>
      </c>
      <c r="AT32" s="134">
        <v>0</v>
      </c>
      <c r="AU32" s="134">
        <v>0</v>
      </c>
      <c r="AV32" s="134">
        <v>0</v>
      </c>
      <c r="AW32" s="134">
        <v>0</v>
      </c>
      <c r="AX32" s="134">
        <v>0</v>
      </c>
      <c r="AY32" s="134">
        <v>0</v>
      </c>
      <c r="AZ32" s="134">
        <v>0</v>
      </c>
      <c r="BA32" s="134">
        <v>0</v>
      </c>
      <c r="BB32" s="134">
        <v>0</v>
      </c>
      <c r="BC32" s="134">
        <v>0</v>
      </c>
      <c r="BD32" s="134">
        <v>0</v>
      </c>
      <c r="BE32" s="134">
        <v>0</v>
      </c>
      <c r="BF32" s="134">
        <v>0</v>
      </c>
      <c r="BG32" s="134">
        <v>0</v>
      </c>
      <c r="BH32" s="134">
        <v>0</v>
      </c>
      <c r="BI32" s="134">
        <v>0</v>
      </c>
      <c r="BJ32" s="134">
        <v>0</v>
      </c>
      <c r="BK32" s="134">
        <v>0</v>
      </c>
      <c r="BL32" s="134">
        <v>0</v>
      </c>
      <c r="BM32" s="134">
        <v>0</v>
      </c>
      <c r="BN32" s="134">
        <v>0</v>
      </c>
      <c r="BO32" s="134">
        <v>0</v>
      </c>
      <c r="BP32" s="134">
        <v>0</v>
      </c>
      <c r="BQ32" s="134">
        <v>0</v>
      </c>
      <c r="BR32" s="134">
        <v>0</v>
      </c>
      <c r="BS32" s="134">
        <v>0</v>
      </c>
      <c r="BT32" s="134">
        <v>0</v>
      </c>
      <c r="BU32" s="134">
        <v>0</v>
      </c>
      <c r="BV32" s="134">
        <v>0</v>
      </c>
      <c r="BW32" s="134">
        <v>0</v>
      </c>
      <c r="BX32" s="134">
        <v>0</v>
      </c>
      <c r="BY32" s="134">
        <v>0</v>
      </c>
      <c r="BZ32" s="134">
        <v>0</v>
      </c>
      <c r="CA32" s="134">
        <v>0</v>
      </c>
      <c r="CB32" s="134">
        <v>0</v>
      </c>
      <c r="CC32" s="122">
        <v>0</v>
      </c>
      <c r="CD32" s="122">
        <v>0</v>
      </c>
      <c r="CE32" s="122">
        <v>0</v>
      </c>
      <c r="CF32" s="122">
        <v>0</v>
      </c>
      <c r="CG32" s="58"/>
      <c r="CH32" s="137">
        <v>0</v>
      </c>
      <c r="CI32" s="58"/>
      <c r="CJ32" s="58"/>
      <c r="CK32" s="127">
        <v>29684.238031471887</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29684.238031471887</v>
      </c>
      <c r="D34" s="130">
        <v>0</v>
      </c>
      <c r="E34" s="131">
        <v>0</v>
      </c>
      <c r="F34" s="131">
        <v>0</v>
      </c>
      <c r="G34" s="131">
        <v>0</v>
      </c>
      <c r="H34" s="130">
        <v>646.21578113441842</v>
      </c>
      <c r="I34" s="130">
        <v>7108.7337440595966</v>
      </c>
      <c r="J34" s="131">
        <v>14.960046499999997</v>
      </c>
      <c r="K34" s="131">
        <v>0</v>
      </c>
      <c r="L34" s="131">
        <v>5.411395598592458</v>
      </c>
      <c r="M34" s="131">
        <v>541.83585671622382</v>
      </c>
      <c r="N34" s="131">
        <v>502.89750968377609</v>
      </c>
      <c r="O34" s="131">
        <v>748.92000000000007</v>
      </c>
      <c r="P34" s="131">
        <v>471.31388870891254</v>
      </c>
      <c r="Q34" s="131">
        <v>0.2468748840634743</v>
      </c>
      <c r="R34" s="131">
        <v>10.245125119309598</v>
      </c>
      <c r="S34" s="131">
        <v>4675.0421861884706</v>
      </c>
      <c r="T34" s="131">
        <v>128.38720000000001</v>
      </c>
      <c r="U34" s="131">
        <v>0.12888216872766192</v>
      </c>
      <c r="V34" s="131">
        <v>5.299484575982874E-2</v>
      </c>
      <c r="W34" s="131">
        <v>3.5210764798073425E-2</v>
      </c>
      <c r="X34" s="131">
        <v>0.13796958630377859</v>
      </c>
      <c r="Y34" s="131">
        <v>8.2539674795971019E-2</v>
      </c>
      <c r="Z34" s="131">
        <v>1.0250149557539038E-2</v>
      </c>
      <c r="AA34" s="131">
        <v>8.9750106602485484</v>
      </c>
      <c r="AB34" s="131">
        <v>5.0802810057147221E-2</v>
      </c>
      <c r="AC34" s="130">
        <v>11438.713877056023</v>
      </c>
      <c r="AD34" s="130">
        <v>10399.667045000002</v>
      </c>
      <c r="AE34" s="131">
        <v>0</v>
      </c>
      <c r="AF34" s="131">
        <v>10399.667045000002</v>
      </c>
      <c r="AG34" s="130">
        <v>90.90758422184939</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29684.238031471887</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1127306.5192483102</v>
      </c>
      <c r="D38" s="139">
        <v>48590.78384745169</v>
      </c>
      <c r="E38" s="139">
        <v>38110.220363316548</v>
      </c>
      <c r="F38" s="139">
        <v>7129.2078496778186</v>
      </c>
      <c r="G38" s="139">
        <v>3351.3556344573308</v>
      </c>
      <c r="H38" s="139">
        <v>5578.408792566107</v>
      </c>
      <c r="I38" s="139">
        <v>492090.67786861822</v>
      </c>
      <c r="J38" s="139">
        <v>47107.676308859242</v>
      </c>
      <c r="K38" s="139">
        <v>4239.9448963120958</v>
      </c>
      <c r="L38" s="139">
        <v>3140.8816148486708</v>
      </c>
      <c r="M38" s="139">
        <v>17393.350799698095</v>
      </c>
      <c r="N38" s="139">
        <v>8577.0417119004233</v>
      </c>
      <c r="O38" s="139">
        <v>67993.581486741081</v>
      </c>
      <c r="P38" s="139">
        <v>141944.20868903419</v>
      </c>
      <c r="Q38" s="139">
        <v>3108.7438489694741</v>
      </c>
      <c r="R38" s="139">
        <v>3626.6533651367081</v>
      </c>
      <c r="S38" s="139">
        <v>44130.266485747852</v>
      </c>
      <c r="T38" s="139">
        <v>135920.68191210632</v>
      </c>
      <c r="U38" s="139">
        <v>3524.1238345896622</v>
      </c>
      <c r="V38" s="139">
        <v>1122.0959260349994</v>
      </c>
      <c r="W38" s="139">
        <v>840.67706835519414</v>
      </c>
      <c r="X38" s="139">
        <v>2469.1957361390719</v>
      </c>
      <c r="Y38" s="139">
        <v>1712.4997208588838</v>
      </c>
      <c r="Z38" s="139">
        <v>476.9052927610353</v>
      </c>
      <c r="AA38" s="139">
        <v>2945.7677509037612</v>
      </c>
      <c r="AB38" s="139">
        <v>1816.3814196214948</v>
      </c>
      <c r="AC38" s="139">
        <v>189929.41024030911</v>
      </c>
      <c r="AD38" s="139">
        <v>21813.829610422443</v>
      </c>
      <c r="AE38" s="139">
        <v>1045.282562546709</v>
      </c>
      <c r="AF38" s="139">
        <v>20768.547047875734</v>
      </c>
      <c r="AG38" s="139">
        <v>41026.117460386718</v>
      </c>
      <c r="AH38" s="139">
        <v>40570.672366504099</v>
      </c>
      <c r="AI38" s="139">
        <v>8502.2296515693415</v>
      </c>
      <c r="AJ38" s="139">
        <v>17015.707520261389</v>
      </c>
      <c r="AK38" s="139">
        <v>15052.735194673374</v>
      </c>
      <c r="AL38" s="139">
        <v>163227.07383923751</v>
      </c>
      <c r="AM38" s="139">
        <v>51137.029007468824</v>
      </c>
      <c r="AN38" s="139">
        <v>34847.815513528323</v>
      </c>
      <c r="AO38" s="139">
        <v>68219.301312293042</v>
      </c>
      <c r="AP38" s="139">
        <v>7103.3887150468399</v>
      </c>
      <c r="AQ38" s="139">
        <v>1919.5392909004497</v>
      </c>
      <c r="AR38" s="139">
        <v>13625.983229851467</v>
      </c>
      <c r="AS38" s="139">
        <v>6932.3819819915843</v>
      </c>
      <c r="AT38" s="139">
        <v>1554.0672398874362</v>
      </c>
      <c r="AU38" s="139">
        <v>1159.2233755230361</v>
      </c>
      <c r="AV38" s="139">
        <v>619.67269324289157</v>
      </c>
      <c r="AW38" s="139">
        <v>3599.4186733382198</v>
      </c>
      <c r="AX38" s="139">
        <v>2134.7446607624497</v>
      </c>
      <c r="AY38" s="139">
        <v>989.77946682931702</v>
      </c>
      <c r="AZ38" s="139">
        <v>431.55079156773496</v>
      </c>
      <c r="BA38" s="139">
        <v>713.41440236539813</v>
      </c>
      <c r="BB38" s="139">
        <v>3608.3694910223908</v>
      </c>
      <c r="BC38" s="139">
        <v>0</v>
      </c>
      <c r="BD38" s="139">
        <v>18564.660215486896</v>
      </c>
      <c r="BE38" s="139">
        <v>11516.237848589089</v>
      </c>
      <c r="BF38" s="139">
        <v>3919.071559861653</v>
      </c>
      <c r="BG38" s="139">
        <v>1979.7547579956588</v>
      </c>
      <c r="BH38" s="139">
        <v>454.40145510953744</v>
      </c>
      <c r="BI38" s="139">
        <v>695.19459393096224</v>
      </c>
      <c r="BJ38" s="139">
        <v>15054.717542967817</v>
      </c>
      <c r="BK38" s="139">
        <v>5436.9395251798251</v>
      </c>
      <c r="BL38" s="139">
        <v>3521.5939736291962</v>
      </c>
      <c r="BM38" s="139">
        <v>361.44741517897535</v>
      </c>
      <c r="BN38" s="139">
        <v>5734.736628979821</v>
      </c>
      <c r="BO38" s="139">
        <v>19911.662416813375</v>
      </c>
      <c r="BP38" s="139">
        <v>10591.643717888355</v>
      </c>
      <c r="BQ38" s="139">
        <v>20352.339452870914</v>
      </c>
      <c r="BR38" s="139">
        <v>13176.837017790871</v>
      </c>
      <c r="BS38" s="139">
        <v>7175.502435080045</v>
      </c>
      <c r="BT38" s="139">
        <v>5135.2602498136102</v>
      </c>
      <c r="BU38" s="139">
        <v>2635.7891962915728</v>
      </c>
      <c r="BV38" s="139">
        <v>2499.4710535220383</v>
      </c>
      <c r="BW38" s="139">
        <v>7205.3296374359352</v>
      </c>
      <c r="BX38" s="139">
        <v>1487.515394671741</v>
      </c>
      <c r="BY38" s="139">
        <v>666.06438462003564</v>
      </c>
      <c r="BZ38" s="139">
        <v>5051.7498581441578</v>
      </c>
      <c r="CA38" s="139">
        <v>1362.4526259093113</v>
      </c>
      <c r="CB38" s="139">
        <v>0</v>
      </c>
      <c r="CC38" s="139">
        <v>392773.30655878456</v>
      </c>
      <c r="CD38" s="139">
        <v>225843.8600172057</v>
      </c>
      <c r="CE38" s="139">
        <v>108966.83304382619</v>
      </c>
      <c r="CF38" s="139">
        <v>57962.613497752616</v>
      </c>
      <c r="CG38" s="65"/>
      <c r="CH38" s="139">
        <v>0</v>
      </c>
      <c r="CI38" s="65"/>
      <c r="CJ38" s="65"/>
      <c r="CK38" s="138">
        <v>1520079.8258070948</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84297.06164309234</v>
      </c>
      <c r="D3" s="86">
        <v>49537.212969302811</v>
      </c>
      <c r="E3" s="87">
        <v>864.78384941264653</v>
      </c>
      <c r="F3" s="87">
        <v>48672.429119890163</v>
      </c>
      <c r="G3" s="87">
        <v>0</v>
      </c>
      <c r="H3" s="86">
        <v>0</v>
      </c>
      <c r="I3" s="86">
        <v>10662.755339173347</v>
      </c>
      <c r="J3" s="87">
        <v>0</v>
      </c>
      <c r="K3" s="87">
        <v>0</v>
      </c>
      <c r="L3" s="87">
        <v>0</v>
      </c>
      <c r="M3" s="87">
        <v>0</v>
      </c>
      <c r="N3" s="87">
        <v>0</v>
      </c>
      <c r="O3" s="87">
        <v>0</v>
      </c>
      <c r="P3" s="87">
        <v>10662.755339173347</v>
      </c>
      <c r="Q3" s="87">
        <v>0</v>
      </c>
      <c r="R3" s="87">
        <v>0</v>
      </c>
      <c r="S3" s="87">
        <v>0</v>
      </c>
      <c r="T3" s="87">
        <v>0</v>
      </c>
      <c r="U3" s="87">
        <v>0</v>
      </c>
      <c r="V3" s="87">
        <v>0</v>
      </c>
      <c r="W3" s="87">
        <v>0</v>
      </c>
      <c r="X3" s="87">
        <v>0</v>
      </c>
      <c r="Y3" s="87">
        <v>0</v>
      </c>
      <c r="Z3" s="87">
        <v>0</v>
      </c>
      <c r="AA3" s="87">
        <v>0</v>
      </c>
      <c r="AB3" s="87">
        <v>0</v>
      </c>
      <c r="AC3" s="86">
        <v>24097.093334616195</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84297.06164309234</v>
      </c>
    </row>
    <row r="4" spans="1:89" s="22" customFormat="1" ht="26.25" customHeight="1" x14ac:dyDescent="0.25">
      <c r="A4" s="302" t="s">
        <v>244</v>
      </c>
      <c r="B4" s="234" t="s">
        <v>277</v>
      </c>
      <c r="C4" s="91">
        <v>1885808.7742725397</v>
      </c>
      <c r="D4" s="92">
        <v>56316.286906194517</v>
      </c>
      <c r="E4" s="93">
        <v>7643.8577863043565</v>
      </c>
      <c r="F4" s="93">
        <v>48672.429119890163</v>
      </c>
      <c r="G4" s="93">
        <v>0</v>
      </c>
      <c r="H4" s="92">
        <v>0</v>
      </c>
      <c r="I4" s="92">
        <v>1511353.6913712895</v>
      </c>
      <c r="J4" s="93">
        <v>2480.1520652031068</v>
      </c>
      <c r="K4" s="93">
        <v>23.950648980140866</v>
      </c>
      <c r="L4" s="93">
        <v>734.35599236279938</v>
      </c>
      <c r="M4" s="93">
        <v>3560.4686667811034</v>
      </c>
      <c r="N4" s="93">
        <v>1483.5809074576832</v>
      </c>
      <c r="O4" s="93">
        <v>1420553.7965863794</v>
      </c>
      <c r="P4" s="93">
        <v>14861.211107485275</v>
      </c>
      <c r="Q4" s="93">
        <v>1174.9544522489659</v>
      </c>
      <c r="R4" s="93">
        <v>776.93299895695679</v>
      </c>
      <c r="S4" s="93">
        <v>76.016569715599218</v>
      </c>
      <c r="T4" s="93">
        <v>64993.637848593688</v>
      </c>
      <c r="U4" s="93">
        <v>5.6881625148453647</v>
      </c>
      <c r="V4" s="93">
        <v>2.3389061350142457</v>
      </c>
      <c r="W4" s="93">
        <v>1.5540128973671667</v>
      </c>
      <c r="X4" s="93">
        <v>6.0892320229356596</v>
      </c>
      <c r="Y4" s="93">
        <v>3.6428552436455135</v>
      </c>
      <c r="Z4" s="93">
        <v>0.45238621494610587</v>
      </c>
      <c r="AA4" s="93">
        <v>612.62581057220655</v>
      </c>
      <c r="AB4" s="93">
        <v>2.2421615237287003</v>
      </c>
      <c r="AC4" s="92">
        <v>304574.37514383649</v>
      </c>
      <c r="AD4" s="92">
        <v>13297.628350404297</v>
      </c>
      <c r="AE4" s="93">
        <v>0.27437078350771749</v>
      </c>
      <c r="AF4" s="93">
        <v>13297.353979620788</v>
      </c>
      <c r="AG4" s="92">
        <v>33.196258490171004</v>
      </c>
      <c r="AH4" s="92">
        <v>30.641725038785921</v>
      </c>
      <c r="AI4" s="93">
        <v>0</v>
      </c>
      <c r="AJ4" s="93">
        <v>30.641725038785921</v>
      </c>
      <c r="AK4" s="93">
        <v>0</v>
      </c>
      <c r="AL4" s="92">
        <v>0</v>
      </c>
      <c r="AM4" s="93">
        <v>0</v>
      </c>
      <c r="AN4" s="93">
        <v>0</v>
      </c>
      <c r="AO4" s="93">
        <v>0</v>
      </c>
      <c r="AP4" s="93">
        <v>0</v>
      </c>
      <c r="AQ4" s="93">
        <v>0</v>
      </c>
      <c r="AR4" s="92">
        <v>4.3496960972959329</v>
      </c>
      <c r="AS4" s="92">
        <v>0.21620048709638318</v>
      </c>
      <c r="AT4" s="93">
        <v>0</v>
      </c>
      <c r="AU4" s="93">
        <v>0.21620048709638318</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31.868894556901971</v>
      </c>
      <c r="BP4" s="92">
        <v>7.5204321835036847</v>
      </c>
      <c r="BQ4" s="92">
        <v>156.08649107959332</v>
      </c>
      <c r="BR4" s="93">
        <v>156.08649107959332</v>
      </c>
      <c r="BS4" s="93">
        <v>0</v>
      </c>
      <c r="BT4" s="92">
        <v>0.95548067946903803</v>
      </c>
      <c r="BU4" s="93">
        <v>0.45657875187921454</v>
      </c>
      <c r="BV4" s="93">
        <v>0.49890192758982349</v>
      </c>
      <c r="BW4" s="92">
        <v>1.5141703842817662</v>
      </c>
      <c r="BX4" s="93">
        <v>0.23999439589044652</v>
      </c>
      <c r="BY4" s="93">
        <v>0</v>
      </c>
      <c r="BZ4" s="93">
        <v>1.2741759883913197</v>
      </c>
      <c r="CA4" s="92">
        <v>0.44315181790488634</v>
      </c>
      <c r="CB4" s="92">
        <v>0</v>
      </c>
      <c r="CC4" s="94"/>
      <c r="CD4" s="95"/>
      <c r="CE4" s="95"/>
      <c r="CF4" s="95"/>
      <c r="CG4" s="94"/>
      <c r="CH4" s="94"/>
      <c r="CI4" s="94"/>
      <c r="CJ4" s="96"/>
      <c r="CK4" s="280">
        <v>1885808.7742725397</v>
      </c>
    </row>
    <row r="5" spans="1:89" s="22" customFormat="1" ht="26.25" customHeight="1" x14ac:dyDescent="0.25">
      <c r="A5" s="302" t="s">
        <v>245</v>
      </c>
      <c r="B5" s="234" t="s">
        <v>324</v>
      </c>
      <c r="C5" s="91">
        <v>3591313.8071022248</v>
      </c>
      <c r="D5" s="92">
        <v>53486.467816911012</v>
      </c>
      <c r="E5" s="93">
        <v>42679.481899461163</v>
      </c>
      <c r="F5" s="93">
        <v>7294.7934309485636</v>
      </c>
      <c r="G5" s="93">
        <v>3512.1924865012975</v>
      </c>
      <c r="H5" s="92">
        <v>5927.345517926572</v>
      </c>
      <c r="I5" s="92">
        <v>2397214.1548755807</v>
      </c>
      <c r="J5" s="93">
        <v>69116.780162556519</v>
      </c>
      <c r="K5" s="93">
        <v>8076.4949474422638</v>
      </c>
      <c r="L5" s="93">
        <v>3790.6303751305713</v>
      </c>
      <c r="M5" s="93">
        <v>22873.06650276194</v>
      </c>
      <c r="N5" s="93">
        <v>12255.763469438862</v>
      </c>
      <c r="O5" s="93">
        <v>1510455.2497568836</v>
      </c>
      <c r="P5" s="93">
        <v>480135.77396908973</v>
      </c>
      <c r="Q5" s="93">
        <v>9005.0861218361661</v>
      </c>
      <c r="R5" s="93">
        <v>4695.6932819506437</v>
      </c>
      <c r="S5" s="93">
        <v>61101.423667190713</v>
      </c>
      <c r="T5" s="93">
        <v>189637.95681149009</v>
      </c>
      <c r="U5" s="93">
        <v>5850.5258310625231</v>
      </c>
      <c r="V5" s="93">
        <v>2008.9775461691972</v>
      </c>
      <c r="W5" s="93">
        <v>1479.3169729344959</v>
      </c>
      <c r="X5" s="93">
        <v>4595.9246124639803</v>
      </c>
      <c r="Y5" s="93">
        <v>3158.5512266708274</v>
      </c>
      <c r="Z5" s="93">
        <v>836.37141146638237</v>
      </c>
      <c r="AA5" s="93">
        <v>5093.795213839272</v>
      </c>
      <c r="AB5" s="93">
        <v>3046.7729952033396</v>
      </c>
      <c r="AC5" s="92">
        <v>652810.83198003809</v>
      </c>
      <c r="AD5" s="92">
        <v>21000.112370259834</v>
      </c>
      <c r="AE5" s="93">
        <v>2905.5030880400741</v>
      </c>
      <c r="AF5" s="93">
        <v>18094.609282219757</v>
      </c>
      <c r="AG5" s="92">
        <v>54326.662803762796</v>
      </c>
      <c r="AH5" s="92">
        <v>62238.760320327339</v>
      </c>
      <c r="AI5" s="93">
        <v>11059.026553672044</v>
      </c>
      <c r="AJ5" s="93">
        <v>23319.096994544874</v>
      </c>
      <c r="AK5" s="93">
        <v>27860.636772110418</v>
      </c>
      <c r="AL5" s="92">
        <v>175112.53367049232</v>
      </c>
      <c r="AM5" s="93">
        <v>57981.449255800362</v>
      </c>
      <c r="AN5" s="93">
        <v>34862.631306352116</v>
      </c>
      <c r="AO5" s="93">
        <v>68227.655857260004</v>
      </c>
      <c r="AP5" s="93">
        <v>11030.128210488398</v>
      </c>
      <c r="AQ5" s="93">
        <v>3010.6690405914123</v>
      </c>
      <c r="AR5" s="92">
        <v>21157.622422158514</v>
      </c>
      <c r="AS5" s="92">
        <v>9782.7927977792242</v>
      </c>
      <c r="AT5" s="93">
        <v>1976.8660885306081</v>
      </c>
      <c r="AU5" s="93">
        <v>1800.198888098902</v>
      </c>
      <c r="AV5" s="93">
        <v>1439.6197500786357</v>
      </c>
      <c r="AW5" s="93">
        <v>4566.1080710710785</v>
      </c>
      <c r="AX5" s="92">
        <v>3657.7305724304547</v>
      </c>
      <c r="AY5" s="93">
        <v>1791.8686294093886</v>
      </c>
      <c r="AZ5" s="93">
        <v>774.02493593280985</v>
      </c>
      <c r="BA5" s="93">
        <v>1091.8370070882561</v>
      </c>
      <c r="BB5" s="92">
        <v>4029.6384090045071</v>
      </c>
      <c r="BC5" s="93">
        <v>0</v>
      </c>
      <c r="BD5" s="92">
        <v>25693.72562253322</v>
      </c>
      <c r="BE5" s="93">
        <v>16586.035182116313</v>
      </c>
      <c r="BF5" s="93">
        <v>4589.6658501936017</v>
      </c>
      <c r="BG5" s="93">
        <v>2843.6773628165802</v>
      </c>
      <c r="BH5" s="93">
        <v>674.97563862119659</v>
      </c>
      <c r="BI5" s="93">
        <v>999.3715887855343</v>
      </c>
      <c r="BJ5" s="92">
        <v>18815.682267696131</v>
      </c>
      <c r="BK5" s="93">
        <v>5593.1294051507075</v>
      </c>
      <c r="BL5" s="93">
        <v>5617.2716665986509</v>
      </c>
      <c r="BM5" s="93">
        <v>725.6377841027853</v>
      </c>
      <c r="BN5" s="93">
        <v>6879.6434118439884</v>
      </c>
      <c r="BO5" s="92">
        <v>26677.33558382987</v>
      </c>
      <c r="BP5" s="92">
        <v>13367.007978863146</v>
      </c>
      <c r="BQ5" s="92">
        <v>27128.465660419806</v>
      </c>
      <c r="BR5" s="93">
        <v>17704.757161030146</v>
      </c>
      <c r="BS5" s="93">
        <v>9423.7084993896569</v>
      </c>
      <c r="BT5" s="92">
        <v>8015.8464915578434</v>
      </c>
      <c r="BU5" s="93">
        <v>4158.7354127227745</v>
      </c>
      <c r="BV5" s="93">
        <v>3857.1110788350702</v>
      </c>
      <c r="BW5" s="92">
        <v>9091.5447710907756</v>
      </c>
      <c r="BX5" s="93">
        <v>1967.5456257237101</v>
      </c>
      <c r="BY5" s="93">
        <v>1010.7359384934351</v>
      </c>
      <c r="BZ5" s="93">
        <v>6113.2632068736293</v>
      </c>
      <c r="CA5" s="92">
        <v>1779.5451695630679</v>
      </c>
      <c r="CB5" s="92">
        <v>0</v>
      </c>
      <c r="CC5" s="94"/>
      <c r="CD5" s="95"/>
      <c r="CE5" s="95"/>
      <c r="CF5" s="95"/>
      <c r="CG5" s="94"/>
      <c r="CH5" s="94"/>
      <c r="CI5" s="94"/>
      <c r="CJ5" s="96"/>
      <c r="CK5" s="280">
        <v>3591313.8071022248</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464180.38988879131</v>
      </c>
      <c r="CD6" s="97">
        <v>240200.74416482114</v>
      </c>
      <c r="CE6" s="97">
        <v>108993.28621246619</v>
      </c>
      <c r="CF6" s="97">
        <v>114986.35951150392</v>
      </c>
      <c r="CG6" s="94"/>
      <c r="CH6" s="94"/>
      <c r="CI6" s="94"/>
      <c r="CJ6" s="96"/>
      <c r="CK6" s="280">
        <v>464180.38988879131</v>
      </c>
    </row>
    <row r="7" spans="1:89" s="22" customFormat="1" ht="26.25" customHeight="1" x14ac:dyDescent="0.25">
      <c r="A7" s="302" t="s">
        <v>247</v>
      </c>
      <c r="B7" s="234" t="s">
        <v>278</v>
      </c>
      <c r="C7" s="91">
        <v>57679.211764352658</v>
      </c>
      <c r="D7" s="92">
        <v>84.443672612639986</v>
      </c>
      <c r="E7" s="93">
        <v>84.443672612639986</v>
      </c>
      <c r="F7" s="93">
        <v>0</v>
      </c>
      <c r="G7" s="93">
        <v>0</v>
      </c>
      <c r="H7" s="92">
        <v>1282.6127667462915</v>
      </c>
      <c r="I7" s="92">
        <v>13991.999403426764</v>
      </c>
      <c r="J7" s="93">
        <v>165.8400465</v>
      </c>
      <c r="K7" s="93">
        <v>0</v>
      </c>
      <c r="L7" s="93">
        <v>5.411395598592458</v>
      </c>
      <c r="M7" s="93">
        <v>2618.9741269136948</v>
      </c>
      <c r="N7" s="93">
        <v>795.34036728630383</v>
      </c>
      <c r="O7" s="93">
        <v>748.92000000000007</v>
      </c>
      <c r="P7" s="93">
        <v>478.01312733881275</v>
      </c>
      <c r="Q7" s="93">
        <v>0.54963625416328488</v>
      </c>
      <c r="R7" s="93">
        <v>10.245125119309598</v>
      </c>
      <c r="S7" s="93">
        <v>9030.8447177556391</v>
      </c>
      <c r="T7" s="93">
        <v>128.38720000000001</v>
      </c>
      <c r="U7" s="93">
        <v>0.12888216872766192</v>
      </c>
      <c r="V7" s="93">
        <v>5.299484575982874E-2</v>
      </c>
      <c r="W7" s="93">
        <v>3.5210764798073425E-2</v>
      </c>
      <c r="X7" s="93">
        <v>0.13796958630377859</v>
      </c>
      <c r="Y7" s="93">
        <v>8.2539674795971019E-2</v>
      </c>
      <c r="Z7" s="93">
        <v>1.0250149557539038E-2</v>
      </c>
      <c r="AA7" s="93">
        <v>8.9750106602485484</v>
      </c>
      <c r="AB7" s="93">
        <v>5.0802810057147221E-2</v>
      </c>
      <c r="AC7" s="92">
        <v>20773.054851729212</v>
      </c>
      <c r="AD7" s="92">
        <v>21456.193485615902</v>
      </c>
      <c r="AE7" s="93">
        <v>0</v>
      </c>
      <c r="AF7" s="93">
        <v>21456.193485615902</v>
      </c>
      <c r="AG7" s="92">
        <v>90.90758422184939</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57679.211764352658</v>
      </c>
    </row>
    <row r="8" spans="1:89" s="22" customFormat="1" ht="26.25" customHeight="1" x14ac:dyDescent="0.25">
      <c r="A8" s="302" t="s">
        <v>248</v>
      </c>
      <c r="B8" s="234" t="s">
        <v>279</v>
      </c>
      <c r="C8" s="91">
        <v>1847481.3062371309</v>
      </c>
      <c r="D8" s="98">
        <v>46791.837552631965</v>
      </c>
      <c r="E8" s="97">
        <v>35984.851635182102</v>
      </c>
      <c r="F8" s="97">
        <v>7294.7934309485645</v>
      </c>
      <c r="G8" s="97">
        <v>3512.1924865012975</v>
      </c>
      <c r="H8" s="98">
        <v>7209.9582846728636</v>
      </c>
      <c r="I8" s="98">
        <v>910515.21824689116</v>
      </c>
      <c r="J8" s="97">
        <v>66802.468143853417</v>
      </c>
      <c r="K8" s="97">
        <v>8052.5442984621241</v>
      </c>
      <c r="L8" s="97">
        <v>3061.6857783663645</v>
      </c>
      <c r="M8" s="97">
        <v>21931.57196289453</v>
      </c>
      <c r="N8" s="97">
        <v>11567.522929267483</v>
      </c>
      <c r="O8" s="97">
        <v>90650.373170503648</v>
      </c>
      <c r="P8" s="97">
        <v>476415.33132811665</v>
      </c>
      <c r="Q8" s="97">
        <v>7830.6813058413636</v>
      </c>
      <c r="R8" s="97">
        <v>3929.0054081129956</v>
      </c>
      <c r="S8" s="97">
        <v>70056.25181523076</v>
      </c>
      <c r="T8" s="97">
        <v>124772.70616289643</v>
      </c>
      <c r="U8" s="97">
        <v>5844.9665507164045</v>
      </c>
      <c r="V8" s="97">
        <v>2006.691634879943</v>
      </c>
      <c r="W8" s="97">
        <v>1477.7981708019267</v>
      </c>
      <c r="X8" s="97">
        <v>4589.9733500273478</v>
      </c>
      <c r="Y8" s="97">
        <v>3154.9909111019779</v>
      </c>
      <c r="Z8" s="97">
        <v>835.92927540099379</v>
      </c>
      <c r="AA8" s="97">
        <v>4490.1444139273144</v>
      </c>
      <c r="AB8" s="97">
        <v>3044.5816364896682</v>
      </c>
      <c r="AC8" s="98">
        <v>393106.60502254707</v>
      </c>
      <c r="AD8" s="98">
        <v>29158.677505471438</v>
      </c>
      <c r="AE8" s="97">
        <v>2905.2287172565666</v>
      </c>
      <c r="AF8" s="97">
        <v>26253.448788214871</v>
      </c>
      <c r="AG8" s="98">
        <v>54384.374129494485</v>
      </c>
      <c r="AH8" s="98">
        <v>62208.11859528855</v>
      </c>
      <c r="AI8" s="97">
        <v>11059.026553672044</v>
      </c>
      <c r="AJ8" s="97">
        <v>23288.455269506088</v>
      </c>
      <c r="AK8" s="97">
        <v>27860.636772110418</v>
      </c>
      <c r="AL8" s="98">
        <v>175112.5336704923</v>
      </c>
      <c r="AM8" s="97">
        <v>57981.449255800362</v>
      </c>
      <c r="AN8" s="97">
        <v>34862.631306352116</v>
      </c>
      <c r="AO8" s="97">
        <v>68227.655857260004</v>
      </c>
      <c r="AP8" s="97">
        <v>11030.128210488398</v>
      </c>
      <c r="AQ8" s="97">
        <v>3010.6690405914123</v>
      </c>
      <c r="AR8" s="98">
        <v>21153.272726061219</v>
      </c>
      <c r="AS8" s="98">
        <v>9782.5765972921272</v>
      </c>
      <c r="AT8" s="97">
        <v>1976.8660885306081</v>
      </c>
      <c r="AU8" s="97">
        <v>1799.9826876118057</v>
      </c>
      <c r="AV8" s="97">
        <v>1439.6197500786357</v>
      </c>
      <c r="AW8" s="97">
        <v>4566.1080710710785</v>
      </c>
      <c r="AX8" s="98">
        <v>3657.7305724304547</v>
      </c>
      <c r="AY8" s="97">
        <v>1791.8686294093886</v>
      </c>
      <c r="AZ8" s="97">
        <v>774.02493593280985</v>
      </c>
      <c r="BA8" s="97">
        <v>1091.8370070882561</v>
      </c>
      <c r="BB8" s="98">
        <v>4029.6384090045071</v>
      </c>
      <c r="BC8" s="97">
        <v>0</v>
      </c>
      <c r="BD8" s="98">
        <v>25693.725622533228</v>
      </c>
      <c r="BE8" s="97">
        <v>16586.035182116313</v>
      </c>
      <c r="BF8" s="97">
        <v>4589.6658501936017</v>
      </c>
      <c r="BG8" s="97">
        <v>2843.6773628165802</v>
      </c>
      <c r="BH8" s="97">
        <v>674.97563862119659</v>
      </c>
      <c r="BI8" s="97">
        <v>999.3715887855343</v>
      </c>
      <c r="BJ8" s="98">
        <v>18815.682267696135</v>
      </c>
      <c r="BK8" s="97">
        <v>5593.1294051507075</v>
      </c>
      <c r="BL8" s="97">
        <v>5617.2716665986509</v>
      </c>
      <c r="BM8" s="97">
        <v>725.6377841027853</v>
      </c>
      <c r="BN8" s="97">
        <v>6879.6434118439884</v>
      </c>
      <c r="BO8" s="98">
        <v>26645.466689272969</v>
      </c>
      <c r="BP8" s="98">
        <v>13359.487546679642</v>
      </c>
      <c r="BQ8" s="98">
        <v>26972.379169340209</v>
      </c>
      <c r="BR8" s="97">
        <v>17548.670669950552</v>
      </c>
      <c r="BS8" s="97">
        <v>9423.7084993896569</v>
      </c>
      <c r="BT8" s="98">
        <v>8014.8910108783748</v>
      </c>
      <c r="BU8" s="97">
        <v>4158.278833970895</v>
      </c>
      <c r="BV8" s="97">
        <v>3856.6121769074803</v>
      </c>
      <c r="BW8" s="98">
        <v>9090.0306007064937</v>
      </c>
      <c r="BX8" s="97">
        <v>1967.30563132782</v>
      </c>
      <c r="BY8" s="97">
        <v>1010.7359384934351</v>
      </c>
      <c r="BZ8" s="97">
        <v>6111.9890308852382</v>
      </c>
      <c r="CA8" s="98">
        <v>1779.102017745163</v>
      </c>
      <c r="CB8" s="98">
        <v>0</v>
      </c>
      <c r="CC8" s="91">
        <v>464180.38988879125</v>
      </c>
      <c r="CD8" s="97">
        <v>240200.74416482114</v>
      </c>
      <c r="CE8" s="97">
        <v>108993.28621246619</v>
      </c>
      <c r="CF8" s="97">
        <v>114986.35951150392</v>
      </c>
      <c r="CG8" s="94"/>
      <c r="CH8" s="98">
        <v>0</v>
      </c>
      <c r="CI8" s="94"/>
      <c r="CJ8" s="96"/>
      <c r="CK8" s="280">
        <v>2311661.6961259223</v>
      </c>
    </row>
    <row r="9" spans="1:89" s="22" customFormat="1" ht="26.25" customHeight="1" x14ac:dyDescent="0.25">
      <c r="A9" s="302" t="s">
        <v>336</v>
      </c>
      <c r="B9" s="234" t="s">
        <v>335</v>
      </c>
      <c r="C9" s="91">
        <v>1543054.6668240586</v>
      </c>
      <c r="D9" s="98">
        <v>46701.372268320483</v>
      </c>
      <c r="E9" s="97">
        <v>35984.851635182102</v>
      </c>
      <c r="F9" s="97">
        <v>7294.7934309485645</v>
      </c>
      <c r="G9" s="97">
        <v>3421.7272021898143</v>
      </c>
      <c r="H9" s="98">
        <v>7209.9582846728636</v>
      </c>
      <c r="I9" s="98">
        <v>610268.25540057139</v>
      </c>
      <c r="J9" s="97">
        <v>57065.910420734472</v>
      </c>
      <c r="K9" s="97">
        <v>8015.8320081648699</v>
      </c>
      <c r="L9" s="97">
        <v>3060.2579972063049</v>
      </c>
      <c r="M9" s="97">
        <v>18008.778932190646</v>
      </c>
      <c r="N9" s="97">
        <v>8812.4601622640075</v>
      </c>
      <c r="O9" s="97">
        <v>90650.344132855491</v>
      </c>
      <c r="P9" s="97">
        <v>207661.04764522047</v>
      </c>
      <c r="Q9" s="97">
        <v>7830.6813058413636</v>
      </c>
      <c r="R9" s="97">
        <v>3927.4980637969757</v>
      </c>
      <c r="S9" s="97">
        <v>66232.726421534811</v>
      </c>
      <c r="T9" s="97">
        <v>114851.30859184863</v>
      </c>
      <c r="U9" s="97">
        <v>5842.7067814930751</v>
      </c>
      <c r="V9" s="97">
        <v>2006.6592803437538</v>
      </c>
      <c r="W9" s="97">
        <v>1477.7682362521159</v>
      </c>
      <c r="X9" s="97">
        <v>4588.9185826687626</v>
      </c>
      <c r="Y9" s="97">
        <v>3154.0611381536996</v>
      </c>
      <c r="Z9" s="97">
        <v>833.28763603699429</v>
      </c>
      <c r="AA9" s="97">
        <v>3205.5387101815086</v>
      </c>
      <c r="AB9" s="97">
        <v>3042.4693537834928</v>
      </c>
      <c r="AC9" s="98">
        <v>393106.09797480528</v>
      </c>
      <c r="AD9" s="98">
        <v>29158.677505471438</v>
      </c>
      <c r="AE9" s="97">
        <v>2905.2287172565666</v>
      </c>
      <c r="AF9" s="97">
        <v>26253.448788214871</v>
      </c>
      <c r="AG9" s="98">
        <v>50990.026421863826</v>
      </c>
      <c r="AH9" s="98">
        <v>61776.080207982472</v>
      </c>
      <c r="AI9" s="97">
        <v>10696.939603757024</v>
      </c>
      <c r="AJ9" s="97">
        <v>23218.503832115028</v>
      </c>
      <c r="AK9" s="97">
        <v>27860.636772110418</v>
      </c>
      <c r="AL9" s="98">
        <v>175112.5336704923</v>
      </c>
      <c r="AM9" s="97">
        <v>57981.449255800362</v>
      </c>
      <c r="AN9" s="97">
        <v>34862.631306352116</v>
      </c>
      <c r="AO9" s="97">
        <v>68227.655857260004</v>
      </c>
      <c r="AP9" s="97">
        <v>11030.128210488398</v>
      </c>
      <c r="AQ9" s="97">
        <v>3010.6690405914123</v>
      </c>
      <c r="AR9" s="98">
        <v>21153.272726061219</v>
      </c>
      <c r="AS9" s="98">
        <v>9671.7319971939905</v>
      </c>
      <c r="AT9" s="97">
        <v>1975.3914000160207</v>
      </c>
      <c r="AU9" s="97">
        <v>1799.9826876118057</v>
      </c>
      <c r="AV9" s="97">
        <v>1439.6197500786357</v>
      </c>
      <c r="AW9" s="97">
        <v>4456.7381594875296</v>
      </c>
      <c r="AX9" s="98">
        <v>3657.7305724304547</v>
      </c>
      <c r="AY9" s="97">
        <v>1791.8686294093886</v>
      </c>
      <c r="AZ9" s="97">
        <v>774.02493593280985</v>
      </c>
      <c r="BA9" s="97">
        <v>1091.8370070882561</v>
      </c>
      <c r="BB9" s="98">
        <v>3988.5320535135947</v>
      </c>
      <c r="BC9" s="97">
        <v>0</v>
      </c>
      <c r="BD9" s="98">
        <v>25627.662025694422</v>
      </c>
      <c r="BE9" s="97">
        <v>16537.208886075125</v>
      </c>
      <c r="BF9" s="97">
        <v>4587.9241387455968</v>
      </c>
      <c r="BG9" s="97">
        <v>2828.1817734669694</v>
      </c>
      <c r="BH9" s="97">
        <v>674.97563862119659</v>
      </c>
      <c r="BI9" s="97">
        <v>999.3715887855343</v>
      </c>
      <c r="BJ9" s="98">
        <v>18771.37868036158</v>
      </c>
      <c r="BK9" s="97">
        <v>5585.0840327103524</v>
      </c>
      <c r="BL9" s="97">
        <v>5617.2716665986509</v>
      </c>
      <c r="BM9" s="97">
        <v>725.6377841027853</v>
      </c>
      <c r="BN9" s="97">
        <v>6843.385196949791</v>
      </c>
      <c r="BO9" s="98">
        <v>26645.466689272969</v>
      </c>
      <c r="BP9" s="98">
        <v>13359.487546679642</v>
      </c>
      <c r="BQ9" s="98">
        <v>26972.379169340209</v>
      </c>
      <c r="BR9" s="97">
        <v>17548.670669950552</v>
      </c>
      <c r="BS9" s="97">
        <v>9423.7084993896569</v>
      </c>
      <c r="BT9" s="98">
        <v>8014.8910108783748</v>
      </c>
      <c r="BU9" s="97">
        <v>4158.278833970895</v>
      </c>
      <c r="BV9" s="97">
        <v>3856.6121769074803</v>
      </c>
      <c r="BW9" s="98">
        <v>9090.0306007064937</v>
      </c>
      <c r="BX9" s="97">
        <v>1967.30563132782</v>
      </c>
      <c r="BY9" s="97">
        <v>1010.7359384934351</v>
      </c>
      <c r="BZ9" s="97">
        <v>6111.9890308852382</v>
      </c>
      <c r="CA9" s="98">
        <v>1779.102017745163</v>
      </c>
      <c r="CB9" s="98">
        <v>0</v>
      </c>
      <c r="CC9" s="91">
        <v>464180.38988879125</v>
      </c>
      <c r="CD9" s="97">
        <v>240200.74416482114</v>
      </c>
      <c r="CE9" s="97">
        <v>108993.28621246619</v>
      </c>
      <c r="CF9" s="97">
        <v>114986.35951150392</v>
      </c>
      <c r="CG9" s="94"/>
      <c r="CH9" s="98">
        <v>0</v>
      </c>
      <c r="CI9" s="94"/>
      <c r="CJ9" s="96"/>
      <c r="CK9" s="280">
        <v>2007235.05671285</v>
      </c>
    </row>
    <row r="10" spans="1:89" s="22" customFormat="1" ht="26.25" customHeight="1" x14ac:dyDescent="0.25">
      <c r="A10" s="302" t="s">
        <v>337</v>
      </c>
      <c r="B10" s="234" t="s">
        <v>333</v>
      </c>
      <c r="C10" s="91">
        <v>304426.63941307232</v>
      </c>
      <c r="D10" s="98">
        <v>90.465284311483273</v>
      </c>
      <c r="E10" s="97">
        <v>0</v>
      </c>
      <c r="F10" s="97">
        <v>0</v>
      </c>
      <c r="G10" s="97">
        <v>90.465284311483273</v>
      </c>
      <c r="H10" s="98">
        <v>0</v>
      </c>
      <c r="I10" s="98">
        <v>300246.96284631983</v>
      </c>
      <c r="J10" s="97">
        <v>9736.5577231189454</v>
      </c>
      <c r="K10" s="97">
        <v>36.712290297254206</v>
      </c>
      <c r="L10" s="97">
        <v>1.427781160059763</v>
      </c>
      <c r="M10" s="97">
        <v>3922.7930307038855</v>
      </c>
      <c r="N10" s="97">
        <v>2755.0627670034751</v>
      </c>
      <c r="O10" s="97">
        <v>2.9037648160662254E-2</v>
      </c>
      <c r="P10" s="97">
        <v>268754.28368289617</v>
      </c>
      <c r="Q10" s="97">
        <v>0</v>
      </c>
      <c r="R10" s="97">
        <v>1.5073443160199778</v>
      </c>
      <c r="S10" s="97">
        <v>3823.5253936959416</v>
      </c>
      <c r="T10" s="97">
        <v>9921.3975710477935</v>
      </c>
      <c r="U10" s="97">
        <v>2.2597692233293656</v>
      </c>
      <c r="V10" s="97">
        <v>3.2354536189056093E-2</v>
      </c>
      <c r="W10" s="97">
        <v>2.9934549810943914E-2</v>
      </c>
      <c r="X10" s="97">
        <v>1.0547673585852206</v>
      </c>
      <c r="Y10" s="97">
        <v>0.92977294827837142</v>
      </c>
      <c r="Z10" s="97">
        <v>2.6416393639994968</v>
      </c>
      <c r="AA10" s="97">
        <v>1284.6057037458056</v>
      </c>
      <c r="AB10" s="97">
        <v>2.112282706175558</v>
      </c>
      <c r="AC10" s="98">
        <v>0.50704774177084577</v>
      </c>
      <c r="AD10" s="98">
        <v>0</v>
      </c>
      <c r="AE10" s="97">
        <v>0</v>
      </c>
      <c r="AF10" s="97">
        <v>0</v>
      </c>
      <c r="AG10" s="98">
        <v>3394.3477076306563</v>
      </c>
      <c r="AH10" s="98">
        <v>432.03838730608101</v>
      </c>
      <c r="AI10" s="97">
        <v>362.08694991501864</v>
      </c>
      <c r="AJ10" s="97">
        <v>69.951437391062385</v>
      </c>
      <c r="AK10" s="97">
        <v>0</v>
      </c>
      <c r="AL10" s="98">
        <v>0</v>
      </c>
      <c r="AM10" s="97">
        <v>0</v>
      </c>
      <c r="AN10" s="97">
        <v>0</v>
      </c>
      <c r="AO10" s="97">
        <v>0</v>
      </c>
      <c r="AP10" s="97">
        <v>0</v>
      </c>
      <c r="AQ10" s="97">
        <v>0</v>
      </c>
      <c r="AR10" s="98">
        <v>0</v>
      </c>
      <c r="AS10" s="98">
        <v>110.84460009813645</v>
      </c>
      <c r="AT10" s="97">
        <v>1.4746885145873323</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304426.63941307232</v>
      </c>
    </row>
    <row r="11" spans="1:89" s="22" customFormat="1" ht="26.25" customHeight="1" x14ac:dyDescent="0.25">
      <c r="A11" s="303" t="s">
        <v>249</v>
      </c>
      <c r="B11" s="246" t="s">
        <v>293</v>
      </c>
      <c r="C11" s="99">
        <v>3733290.0805096705</v>
      </c>
      <c r="D11" s="100">
        <v>103108.12445882648</v>
      </c>
      <c r="E11" s="101">
        <v>43628.709421486456</v>
      </c>
      <c r="F11" s="101">
        <v>55967.222550838727</v>
      </c>
      <c r="G11" s="101">
        <v>3512.1924865012975</v>
      </c>
      <c r="H11" s="100">
        <v>7209.9582846728636</v>
      </c>
      <c r="I11" s="100">
        <v>2421868.9096181807</v>
      </c>
      <c r="J11" s="101">
        <v>69282.62020905652</v>
      </c>
      <c r="K11" s="101">
        <v>8076.4949474422647</v>
      </c>
      <c r="L11" s="101">
        <v>3796.041770729164</v>
      </c>
      <c r="M11" s="101">
        <v>25492.040629675634</v>
      </c>
      <c r="N11" s="101">
        <v>13051.103836725166</v>
      </c>
      <c r="O11" s="101">
        <v>1511204.1697568831</v>
      </c>
      <c r="P11" s="101">
        <v>491276.54243560194</v>
      </c>
      <c r="Q11" s="101">
        <v>9005.6357580903295</v>
      </c>
      <c r="R11" s="101">
        <v>4705.9384070699525</v>
      </c>
      <c r="S11" s="101">
        <v>70132.268384946365</v>
      </c>
      <c r="T11" s="101">
        <v>189766.34401149012</v>
      </c>
      <c r="U11" s="101">
        <v>5850.6547132312498</v>
      </c>
      <c r="V11" s="101">
        <v>2009.0305410149572</v>
      </c>
      <c r="W11" s="101">
        <v>1479.3521836992938</v>
      </c>
      <c r="X11" s="101">
        <v>4596.0625820502837</v>
      </c>
      <c r="Y11" s="101">
        <v>3158.6337663456234</v>
      </c>
      <c r="Z11" s="101">
        <v>836.38166161593995</v>
      </c>
      <c r="AA11" s="101">
        <v>5102.7702244995207</v>
      </c>
      <c r="AB11" s="101">
        <v>3046.8237980133968</v>
      </c>
      <c r="AC11" s="100">
        <v>697680.98016638355</v>
      </c>
      <c r="AD11" s="100">
        <v>42456.305855875733</v>
      </c>
      <c r="AE11" s="101">
        <v>2905.5030880400741</v>
      </c>
      <c r="AF11" s="101">
        <v>39550.802767835659</v>
      </c>
      <c r="AG11" s="100">
        <v>54417.570387984655</v>
      </c>
      <c r="AH11" s="100">
        <v>62238.760320327339</v>
      </c>
      <c r="AI11" s="101">
        <v>11059.026553672044</v>
      </c>
      <c r="AJ11" s="101">
        <v>23319.096994544874</v>
      </c>
      <c r="AK11" s="101">
        <v>27860.636772110418</v>
      </c>
      <c r="AL11" s="100">
        <v>175112.5336704923</v>
      </c>
      <c r="AM11" s="101">
        <v>57981.449255800362</v>
      </c>
      <c r="AN11" s="101">
        <v>34862.631306352116</v>
      </c>
      <c r="AO11" s="101">
        <v>68227.655857260004</v>
      </c>
      <c r="AP11" s="101">
        <v>11030.128210488398</v>
      </c>
      <c r="AQ11" s="101">
        <v>3010.6690405914123</v>
      </c>
      <c r="AR11" s="100">
        <v>21157.622422158514</v>
      </c>
      <c r="AS11" s="100">
        <v>9782.7927977792242</v>
      </c>
      <c r="AT11" s="101">
        <v>1976.8660885306081</v>
      </c>
      <c r="AU11" s="101">
        <v>1800.198888098902</v>
      </c>
      <c r="AV11" s="101">
        <v>1439.6197500786357</v>
      </c>
      <c r="AW11" s="101">
        <v>4566.1080710710785</v>
      </c>
      <c r="AX11" s="100">
        <v>3657.7305724304547</v>
      </c>
      <c r="AY11" s="101">
        <v>1791.8686294093886</v>
      </c>
      <c r="AZ11" s="101">
        <v>774.02493593280985</v>
      </c>
      <c r="BA11" s="101">
        <v>1091.8370070882561</v>
      </c>
      <c r="BB11" s="100">
        <v>4029.6384090045071</v>
      </c>
      <c r="BC11" s="101">
        <v>0</v>
      </c>
      <c r="BD11" s="100">
        <v>25693.725622533228</v>
      </c>
      <c r="BE11" s="101">
        <v>16586.035182116313</v>
      </c>
      <c r="BF11" s="101">
        <v>4589.6658501936017</v>
      </c>
      <c r="BG11" s="101">
        <v>2843.6773628165802</v>
      </c>
      <c r="BH11" s="101">
        <v>674.97563862119659</v>
      </c>
      <c r="BI11" s="101">
        <v>999.3715887855343</v>
      </c>
      <c r="BJ11" s="100">
        <v>18815.682267696135</v>
      </c>
      <c r="BK11" s="101">
        <v>5593.1294051507075</v>
      </c>
      <c r="BL11" s="101">
        <v>5617.2716665986509</v>
      </c>
      <c r="BM11" s="101">
        <v>725.6377841027853</v>
      </c>
      <c r="BN11" s="101">
        <v>6879.6434118439884</v>
      </c>
      <c r="BO11" s="100">
        <v>26677.33558382987</v>
      </c>
      <c r="BP11" s="100">
        <v>13367.007978863146</v>
      </c>
      <c r="BQ11" s="100">
        <v>27128.465660419803</v>
      </c>
      <c r="BR11" s="101">
        <v>17704.757161030146</v>
      </c>
      <c r="BS11" s="101">
        <v>9423.7084993896569</v>
      </c>
      <c r="BT11" s="100">
        <v>8015.8464915578443</v>
      </c>
      <c r="BU11" s="101">
        <v>4158.7354127227745</v>
      </c>
      <c r="BV11" s="101">
        <v>3857.1110788350702</v>
      </c>
      <c r="BW11" s="100">
        <v>9091.5447710907756</v>
      </c>
      <c r="BX11" s="101">
        <v>1967.5456257237104</v>
      </c>
      <c r="BY11" s="101">
        <v>1010.7359384934351</v>
      </c>
      <c r="BZ11" s="101">
        <v>6113.2632068736293</v>
      </c>
      <c r="CA11" s="100">
        <v>1779.5451695630679</v>
      </c>
      <c r="CB11" s="100">
        <v>0</v>
      </c>
      <c r="CC11" s="99">
        <v>464180.38988879125</v>
      </c>
      <c r="CD11" s="101">
        <v>240200.74416482114</v>
      </c>
      <c r="CE11" s="101">
        <v>108993.28621246619</v>
      </c>
      <c r="CF11" s="101">
        <v>114986.35951150392</v>
      </c>
      <c r="CG11" s="99">
        <v>54350.022725218616</v>
      </c>
      <c r="CH11" s="102"/>
      <c r="CI11" s="102"/>
      <c r="CJ11" s="103"/>
      <c r="CK11" s="281">
        <v>4251820.4931236804</v>
      </c>
    </row>
    <row r="12" spans="1:89" s="22" customFormat="1" ht="26.25" customHeight="1" x14ac:dyDescent="0.25">
      <c r="A12" s="303" t="s">
        <v>338</v>
      </c>
      <c r="B12" s="246" t="s">
        <v>334</v>
      </c>
      <c r="C12" s="99">
        <v>1127306.5192483102</v>
      </c>
      <c r="D12" s="100">
        <v>48590.78384745169</v>
      </c>
      <c r="E12" s="101">
        <v>38110.220363316548</v>
      </c>
      <c r="F12" s="101">
        <v>7129.2078496778186</v>
      </c>
      <c r="G12" s="101">
        <v>3351.3556344573308</v>
      </c>
      <c r="H12" s="100">
        <v>5578.408792566107</v>
      </c>
      <c r="I12" s="100">
        <v>492090.67786861822</v>
      </c>
      <c r="J12" s="101">
        <v>47107.676308859242</v>
      </c>
      <c r="K12" s="101">
        <v>4239.9448963120958</v>
      </c>
      <c r="L12" s="101">
        <v>3140.8816148486708</v>
      </c>
      <c r="M12" s="101">
        <v>17393.350799698095</v>
      </c>
      <c r="N12" s="101">
        <v>8577.0417119004233</v>
      </c>
      <c r="O12" s="101">
        <v>67993.581486741081</v>
      </c>
      <c r="P12" s="101">
        <v>141944.20868903419</v>
      </c>
      <c r="Q12" s="101">
        <v>3108.7438489694741</v>
      </c>
      <c r="R12" s="101">
        <v>3626.6533651367081</v>
      </c>
      <c r="S12" s="101">
        <v>44130.266485747852</v>
      </c>
      <c r="T12" s="101">
        <v>135920.68191210632</v>
      </c>
      <c r="U12" s="101">
        <v>3524.1238345896622</v>
      </c>
      <c r="V12" s="101">
        <v>1122.0959260349994</v>
      </c>
      <c r="W12" s="101">
        <v>840.67706835519414</v>
      </c>
      <c r="X12" s="101">
        <v>2469.1957361390719</v>
      </c>
      <c r="Y12" s="101">
        <v>1712.4997208588838</v>
      </c>
      <c r="Z12" s="101">
        <v>476.9052927610353</v>
      </c>
      <c r="AA12" s="101">
        <v>2945.7677509037612</v>
      </c>
      <c r="AB12" s="101">
        <v>1816.3814196214948</v>
      </c>
      <c r="AC12" s="100">
        <v>189929.41024030911</v>
      </c>
      <c r="AD12" s="100">
        <v>21813.829610422443</v>
      </c>
      <c r="AE12" s="101">
        <v>1045.282562546709</v>
      </c>
      <c r="AF12" s="101">
        <v>20768.547047875734</v>
      </c>
      <c r="AG12" s="100">
        <v>41026.117460386718</v>
      </c>
      <c r="AH12" s="100">
        <v>40570.672366504099</v>
      </c>
      <c r="AI12" s="101">
        <v>8502.2296515693415</v>
      </c>
      <c r="AJ12" s="101">
        <v>17015.707520261389</v>
      </c>
      <c r="AK12" s="101">
        <v>15052.735194673374</v>
      </c>
      <c r="AL12" s="100">
        <v>163227.07383923751</v>
      </c>
      <c r="AM12" s="101">
        <v>51137.029007468824</v>
      </c>
      <c r="AN12" s="101">
        <v>34847.815513528323</v>
      </c>
      <c r="AO12" s="101">
        <v>68219.301312293042</v>
      </c>
      <c r="AP12" s="101">
        <v>7103.3887150468399</v>
      </c>
      <c r="AQ12" s="101">
        <v>1919.5392909004497</v>
      </c>
      <c r="AR12" s="100">
        <v>13625.983229851467</v>
      </c>
      <c r="AS12" s="100">
        <v>6932.3819819915843</v>
      </c>
      <c r="AT12" s="101">
        <v>1554.0672398874362</v>
      </c>
      <c r="AU12" s="101">
        <v>1159.2233755230361</v>
      </c>
      <c r="AV12" s="101">
        <v>619.67269324289157</v>
      </c>
      <c r="AW12" s="101">
        <v>3599.4186733382198</v>
      </c>
      <c r="AX12" s="100">
        <v>2134.7446607624497</v>
      </c>
      <c r="AY12" s="101">
        <v>989.77946682931702</v>
      </c>
      <c r="AZ12" s="101">
        <v>431.55079156773496</v>
      </c>
      <c r="BA12" s="101">
        <v>713.41440236539813</v>
      </c>
      <c r="BB12" s="100">
        <v>3608.3694910223908</v>
      </c>
      <c r="BC12" s="101">
        <v>0</v>
      </c>
      <c r="BD12" s="100">
        <v>18564.660215486896</v>
      </c>
      <c r="BE12" s="101">
        <v>11516.237848589089</v>
      </c>
      <c r="BF12" s="101">
        <v>3919.071559861653</v>
      </c>
      <c r="BG12" s="101">
        <v>1979.7547579956588</v>
      </c>
      <c r="BH12" s="101">
        <v>454.40145510953744</v>
      </c>
      <c r="BI12" s="101">
        <v>695.19459393096224</v>
      </c>
      <c r="BJ12" s="100">
        <v>15054.717542967817</v>
      </c>
      <c r="BK12" s="101">
        <v>5436.9395251798251</v>
      </c>
      <c r="BL12" s="101">
        <v>3521.5939736291962</v>
      </c>
      <c r="BM12" s="101">
        <v>361.44741517897535</v>
      </c>
      <c r="BN12" s="101">
        <v>5734.736628979821</v>
      </c>
      <c r="BO12" s="100">
        <v>19911.662416813375</v>
      </c>
      <c r="BP12" s="100">
        <v>10591.643717888355</v>
      </c>
      <c r="BQ12" s="100">
        <v>20352.339452870914</v>
      </c>
      <c r="BR12" s="101">
        <v>13176.837017790871</v>
      </c>
      <c r="BS12" s="101">
        <v>7175.502435080045</v>
      </c>
      <c r="BT12" s="100">
        <v>5135.2602498136102</v>
      </c>
      <c r="BU12" s="101">
        <v>2635.7891962915728</v>
      </c>
      <c r="BV12" s="101">
        <v>2499.4710535220383</v>
      </c>
      <c r="BW12" s="100">
        <v>7205.3296374359352</v>
      </c>
      <c r="BX12" s="101">
        <v>1487.515394671741</v>
      </c>
      <c r="BY12" s="101">
        <v>666.06438462003564</v>
      </c>
      <c r="BZ12" s="101">
        <v>5051.7498581441578</v>
      </c>
      <c r="CA12" s="100">
        <v>1362.4526259093113</v>
      </c>
      <c r="CB12" s="100">
        <v>0</v>
      </c>
      <c r="CC12" s="99">
        <v>392773.30655878456</v>
      </c>
      <c r="CD12" s="101">
        <v>225843.8600172057</v>
      </c>
      <c r="CE12" s="101">
        <v>108966.83304382619</v>
      </c>
      <c r="CF12" s="101">
        <v>57962.613497752616</v>
      </c>
      <c r="CG12" s="99"/>
      <c r="CH12" s="98">
        <v>0</v>
      </c>
      <c r="CI12" s="102"/>
      <c r="CJ12" s="103"/>
      <c r="CK12" s="281">
        <v>1520079.8258070948</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CH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Normal="100"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2311661.6961259223</v>
      </c>
      <c r="E4" s="256"/>
      <c r="F4" s="194"/>
      <c r="G4" s="194"/>
      <c r="H4" s="194"/>
    </row>
    <row r="5" spans="1:8" s="195" customFormat="1" ht="36" customHeight="1" x14ac:dyDescent="0.25">
      <c r="A5" s="259">
        <v>2</v>
      </c>
      <c r="B5" s="314" t="s">
        <v>251</v>
      </c>
      <c r="C5" s="249" t="s">
        <v>285</v>
      </c>
      <c r="D5" s="260">
        <v>41899.028445922959</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38136.960173093874</v>
      </c>
      <c r="E7" s="256"/>
      <c r="F7" s="194"/>
      <c r="G7" s="194"/>
      <c r="H7" s="194"/>
    </row>
    <row r="8" spans="1:8" s="195" customFormat="1" ht="36" customHeight="1" x14ac:dyDescent="0.25">
      <c r="A8" s="263">
        <v>2.2999999999999998</v>
      </c>
      <c r="B8" s="316" t="s">
        <v>254</v>
      </c>
      <c r="C8" s="251" t="s">
        <v>301</v>
      </c>
      <c r="D8" s="264">
        <v>3762.068272829084</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65030.442166981302</v>
      </c>
      <c r="E10" s="256"/>
      <c r="F10" s="194"/>
      <c r="G10" s="194"/>
      <c r="H10" s="194"/>
    </row>
    <row r="11" spans="1:8" s="195" customFormat="1" ht="36" customHeight="1" x14ac:dyDescent="0.25">
      <c r="A11" s="268">
        <v>3.1</v>
      </c>
      <c r="B11" s="315" t="s">
        <v>257</v>
      </c>
      <c r="C11" s="250" t="s">
        <v>289</v>
      </c>
      <c r="D11" s="262">
        <v>62971.780922718972</v>
      </c>
      <c r="E11" s="256"/>
      <c r="F11" s="194"/>
      <c r="G11" s="194"/>
      <c r="H11" s="194"/>
    </row>
    <row r="12" spans="1:8" s="195" customFormat="1" ht="36" customHeight="1" x14ac:dyDescent="0.25">
      <c r="A12" s="269">
        <v>3.2</v>
      </c>
      <c r="B12" s="316" t="s">
        <v>258</v>
      </c>
      <c r="C12" s="253" t="s">
        <v>327</v>
      </c>
      <c r="D12" s="264">
        <v>2058.6612442623273</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58745.671153019357</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2260895.5012321831</v>
      </c>
      <c r="D3" s="362">
        <f>(Tableau_B1!D3+Tableau_B1!D11+Tableau_B1!D32)</f>
        <v>57949.977443619966</v>
      </c>
      <c r="E3" s="362">
        <f>(Tableau_B1!E3+Tableau_B1!E11+Tableau_B1!E32)</f>
        <v>9277.5483237298049</v>
      </c>
      <c r="F3" s="362">
        <f>(Tableau_B1!F3+Tableau_B1!F11+Tableau_B1!F32)</f>
        <v>48672.429119890163</v>
      </c>
      <c r="G3" s="362">
        <f>(Tableau_B1!G3+Tableau_B1!G11+Tableau_B1!G32)</f>
        <v>0</v>
      </c>
      <c r="H3" s="362">
        <f>(Tableau_B1!H3+Tableau_B1!H11+Tableau_B1!H32)</f>
        <v>0</v>
      </c>
      <c r="I3" s="362">
        <f>(Tableau_B1!I3+Tableau_B1!I11+Tableau_B1!I32)</f>
        <v>1507992.7911841371</v>
      </c>
      <c r="J3" s="362">
        <f>(Tableau_B1!J3+Tableau_B1!J11+Tableau_B1!J32)</f>
        <v>4737.5973999163207</v>
      </c>
      <c r="K3" s="362">
        <f>(Tableau_B1!K3+Tableau_B1!K11+Tableau_B1!K32)</f>
        <v>43.099591075525375</v>
      </c>
      <c r="L3" s="362">
        <f>(Tableau_B1!L3+Tableau_B1!L11+Tableau_B1!L32)</f>
        <v>1202.5295440005877</v>
      </c>
      <c r="M3" s="362">
        <f>(Tableau_B1!M3+Tableau_B1!M11+Tableau_B1!M32)</f>
        <v>6858.9308128338798</v>
      </c>
      <c r="N3" s="362">
        <f>(Tableau_B1!N3+Tableau_B1!N11+Tableau_B1!N32)</f>
        <v>4053.333471754318</v>
      </c>
      <c r="O3" s="362">
        <f>(Tableau_B1!O3+Tableau_B1!O11+Tableau_B1!O32)</f>
        <v>1425714.9758709858</v>
      </c>
      <c r="P3" s="362">
        <f>(Tableau_B1!P3+Tableau_B1!P11+Tableau_B1!P32)</f>
        <v>16772.98667713537</v>
      </c>
      <c r="Q3" s="362">
        <f>(Tableau_B1!Q3+Tableau_B1!Q11+Tableau_B1!Q32)</f>
        <v>69.800213933294344</v>
      </c>
      <c r="R3" s="362">
        <f>(Tableau_B1!R3+Tableau_B1!R11+Tableau_B1!R32)</f>
        <v>1272.5320094389499</v>
      </c>
      <c r="S3" s="362">
        <f>(Tableau_B1!S3+Tableau_B1!S11+Tableau_B1!S32)</f>
        <v>126.03274645448379</v>
      </c>
      <c r="T3" s="362">
        <f>(Tableau_B1!T3+Tableau_B1!T11+Tableau_B1!T32)</f>
        <v>46097.927537983553</v>
      </c>
      <c r="U3" s="362">
        <f>(Tableau_B1!U3+Tableau_B1!U11+Tableau_B1!U32)</f>
        <v>10.228601966144662</v>
      </c>
      <c r="V3" s="362">
        <f>(Tableau_B1!V3+Tableau_B1!V11+Tableau_B1!V32)</f>
        <v>4.2058819221139823</v>
      </c>
      <c r="W3" s="362">
        <f>(Tableau_B1!W3+Tableau_B1!W11+Tableau_B1!W32)</f>
        <v>2.7944664618739519</v>
      </c>
      <c r="X3" s="362">
        <f>(Tableau_B1!X3+Tableau_B1!X11+Tableau_B1!X32)</f>
        <v>10.949815600302685</v>
      </c>
      <c r="Y3" s="362">
        <f>(Tableau_B1!Y3+Tableau_B1!Y11+Tableau_B1!Y32)</f>
        <v>6.5506771668857384</v>
      </c>
      <c r="Z3" s="362">
        <f>(Tableau_B1!Z3+Tableau_B1!Z11+Tableau_B1!Z32)</f>
        <v>0.81349267282323345</v>
      </c>
      <c r="AA3" s="362">
        <f>(Tableau_B1!AA3+Tableau_B1!AA11+Tableau_B1!AA32)</f>
        <v>1003.4704595920168</v>
      </c>
      <c r="AB3" s="362">
        <f>(Tableau_B1!AB3+Tableau_B1!AB11+Tableau_B1!AB32)</f>
        <v>4.0319132426631752</v>
      </c>
      <c r="AC3" s="362">
        <f>(Tableau_B1!AC3+Tableau_B1!AC11+Tableau_B1!AC32)</f>
        <v>671838.53042691294</v>
      </c>
      <c r="AD3" s="362">
        <f>(Tableau_B1!AD3+Tableau_B1!AD11+Tableau_B1!AD32)</f>
        <v>22760.857409226704</v>
      </c>
      <c r="AE3" s="362">
        <f>(Tableau_B1!AE3+Tableau_B1!AE11+Tableau_B1!AE32)</f>
        <v>0.8164840795431858</v>
      </c>
      <c r="AF3" s="362">
        <f>(Tableau_B1!AF3+Tableau_B1!AF11+Tableau_B1!AF32)</f>
        <v>22760.040925147161</v>
      </c>
      <c r="AG3" s="362">
        <f>(Tableau_B1!AG3+Tableau_B1!AG11+Tableau_B1!AG32)</f>
        <v>60.003527847079233</v>
      </c>
      <c r="AH3" s="362">
        <f>(Tableau_B1!AH3+Tableau_B1!AH11+Tableau_B1!AH32)</f>
        <v>37.744671929920123</v>
      </c>
      <c r="AI3" s="362">
        <f>(Tableau_B1!AI3+Tableau_B1!AI11+Tableau_B1!AI32)</f>
        <v>0</v>
      </c>
      <c r="AJ3" s="362">
        <f>(Tableau_B1!AJ3+Tableau_B1!AJ11+Tableau_B1!AJ32)</f>
        <v>37.744671929920123</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5.3579833374091894</v>
      </c>
      <c r="AS3" s="362">
        <f>(Tableau_B1!AS3+Tableau_B1!AS11+Tableau_B1!AS32)</f>
        <v>0.64337847290767969</v>
      </c>
      <c r="AT3" s="362">
        <f>(Tableau_B1!AT3+Tableau_B1!AT11+Tableau_B1!AT32)</f>
        <v>0</v>
      </c>
      <c r="AU3" s="362">
        <f>(Tableau_B1!AU3+Tableau_B1!AU11+Tableau_B1!AU32)</f>
        <v>0.64337847290767969</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39.395116381317195</v>
      </c>
      <c r="BP3" s="362">
        <f>(Tableau_B1!BP3+Tableau_B1!BP11+Tableau_B1!BP32)</f>
        <v>9.2637162293656008</v>
      </c>
      <c r="BQ3" s="362">
        <f>(Tableau_B1!BQ3+Tableau_B1!BQ11+Tableau_B1!BQ32)</f>
        <v>192.26833316447915</v>
      </c>
      <c r="BR3" s="362">
        <f>(Tableau_B1!BR3+Tableau_B1!BR11+Tableau_B1!BR32)</f>
        <v>192.26833316447915</v>
      </c>
      <c r="BS3" s="362">
        <f>(Tableau_B1!BS3+Tableau_B1!BS11+Tableau_B1!BS32)</f>
        <v>0</v>
      </c>
      <c r="BT3" s="362">
        <f>(Tableau_B1!BT3+Tableau_B1!BT11+Tableau_B1!BT32)</f>
        <v>2.8433594609596313</v>
      </c>
      <c r="BU3" s="362">
        <f>(Tableau_B1!BU3+Tableau_B1!BU11+Tableau_B1!BU32)</f>
        <v>1.358706190218651</v>
      </c>
      <c r="BV3" s="362">
        <f>(Tableau_B1!BV3+Tableau_B1!BV11+Tableau_B1!BV32)</f>
        <v>1.4846532707409805</v>
      </c>
      <c r="BW3" s="362">
        <f>(Tableau_B1!BW3+Tableau_B1!BW11+Tableau_B1!BW32)</f>
        <v>4.5059317055420935</v>
      </c>
      <c r="BX3" s="362">
        <f>(Tableau_B1!BX3+Tableau_B1!BX11+Tableau_B1!BX32)</f>
        <v>0.71418538416872823</v>
      </c>
      <c r="BY3" s="362">
        <f>(Tableau_B1!BY3+Tableau_B1!BY11+Tableau_B1!BY32)</f>
        <v>0</v>
      </c>
      <c r="BZ3" s="362">
        <f>(Tableau_B1!BZ3+Tableau_B1!BZ11+Tableau_B1!BZ32)</f>
        <v>3.7917463213733651</v>
      </c>
      <c r="CA3" s="362">
        <f>(Tableau_B1!CA3+Tableau_B1!CA11+Tableau_B1!CA32)</f>
        <v>1.3187497572232696</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2190235.4136856119</v>
      </c>
      <c r="D4" s="368">
        <f>Tableau_A!D11+Tableau_A!D36</f>
        <v>56406.752190505998</v>
      </c>
      <c r="E4" s="368">
        <f>Tableau_A!E11+Tableau_A!E36</f>
        <v>7643.8577863043565</v>
      </c>
      <c r="F4" s="368">
        <f>Tableau_A!F11+Tableau_A!F36</f>
        <v>48672.429119890163</v>
      </c>
      <c r="G4" s="368">
        <f>Tableau_A!G11+Tableau_A!G36</f>
        <v>90.465284311483273</v>
      </c>
      <c r="H4" s="368">
        <f>Tableau_A!H11+Tableau_A!H36</f>
        <v>0</v>
      </c>
      <c r="I4" s="368">
        <f>Tableau_A!I11+Tableau_A!I36</f>
        <v>1811600.6542176094</v>
      </c>
      <c r="J4" s="368">
        <f>Tableau_A!J11+Tableau_A!J36</f>
        <v>12216.709788322052</v>
      </c>
      <c r="K4" s="368">
        <f>Tableau_A!K11+Tableau_A!K36</f>
        <v>60.662939277395068</v>
      </c>
      <c r="L4" s="368">
        <f>Tableau_A!L11+Tableau_A!L36</f>
        <v>735.78377352285918</v>
      </c>
      <c r="M4" s="368">
        <f>Tableau_A!M11+Tableau_A!M36</f>
        <v>7483.2616974849889</v>
      </c>
      <c r="N4" s="368">
        <f>Tableau_A!N11+Tableau_A!N36</f>
        <v>4238.6436744611583</v>
      </c>
      <c r="O4" s="368">
        <f>Tableau_A!O11+Tableau_A!O36</f>
        <v>1420553.8256240275</v>
      </c>
      <c r="P4" s="368">
        <f>Tableau_A!P11+Tableau_A!P36</f>
        <v>283615.49479038146</v>
      </c>
      <c r="Q4" s="368">
        <f>Tableau_A!Q11+Tableau_A!Q36</f>
        <v>1174.9544522489659</v>
      </c>
      <c r="R4" s="368">
        <f>Tableau_A!R11+Tableau_A!R36</f>
        <v>778.44034327297675</v>
      </c>
      <c r="S4" s="368">
        <f>Tableau_A!S11+Tableau_A!S36</f>
        <v>3899.541963411541</v>
      </c>
      <c r="T4" s="368">
        <f>Tableau_A!T11+Tableau_A!T36</f>
        <v>74915.035419641485</v>
      </c>
      <c r="U4" s="368">
        <f>Tableau_A!U11+Tableau_A!U36</f>
        <v>7.9479317381747308</v>
      </c>
      <c r="V4" s="368">
        <f>Tableau_A!V11+Tableau_A!V36</f>
        <v>2.3712606712033018</v>
      </c>
      <c r="W4" s="368">
        <f>Tableau_A!W11+Tableau_A!W36</f>
        <v>1.5839474471781108</v>
      </c>
      <c r="X4" s="368">
        <f>Tableau_A!X11+Tableau_A!X36</f>
        <v>7.1439993815208798</v>
      </c>
      <c r="Y4" s="368">
        <f>Tableau_A!Y11+Tableau_A!Y36</f>
        <v>4.5726281919238847</v>
      </c>
      <c r="Z4" s="368">
        <f>Tableau_A!Z11+Tableau_A!Z36</f>
        <v>3.0940255789456028</v>
      </c>
      <c r="AA4" s="368">
        <f>Tableau_A!AA11+Tableau_A!AA36</f>
        <v>1897.2315143180122</v>
      </c>
      <c r="AB4" s="368">
        <f>Tableau_A!AB11+Tableau_A!AB36</f>
        <v>4.3544442299042583</v>
      </c>
      <c r="AC4" s="368">
        <f>Tableau_A!AC11+Tableau_A!AC36</f>
        <v>304574.88219157828</v>
      </c>
      <c r="AD4" s="368">
        <f>Tableau_A!AD11+Tableau_A!AD36</f>
        <v>13297.628350404297</v>
      </c>
      <c r="AE4" s="368">
        <f>Tableau_A!AE11+Tableau_A!AE36</f>
        <v>0.27437078350771749</v>
      </c>
      <c r="AF4" s="368">
        <f>Tableau_A!AF11+Tableau_A!AF36</f>
        <v>13297.353979620788</v>
      </c>
      <c r="AG4" s="368">
        <f>Tableau_A!AG11+Tableau_A!AG36</f>
        <v>3427.5439661208275</v>
      </c>
      <c r="AH4" s="368">
        <f>Tableau_A!AH11+Tableau_A!AH36</f>
        <v>462.68011234486693</v>
      </c>
      <c r="AI4" s="368">
        <f>Tableau_A!AI11+Tableau_A!AI36</f>
        <v>362.08694991501864</v>
      </c>
      <c r="AJ4" s="368">
        <f>Tableau_A!AJ11+Tableau_A!AJ36</f>
        <v>100.59316242984831</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4.3496960972959329</v>
      </c>
      <c r="AS4" s="368">
        <f>Tableau_A!AS11+Tableau_A!AS36</f>
        <v>111.06080058523284</v>
      </c>
      <c r="AT4" s="368">
        <f>Tableau_A!AT11+Tableau_A!AT36</f>
        <v>1.4746885145873323</v>
      </c>
      <c r="AU4" s="368">
        <f>Tableau_A!AU11+Tableau_A!AU36</f>
        <v>0.21620048709638318</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31.868894556901971</v>
      </c>
      <c r="BP4" s="368">
        <f>Tableau_A!BP11+Tableau_A!BP36</f>
        <v>7.5204321835036847</v>
      </c>
      <c r="BQ4" s="368">
        <f>Tableau_A!BQ11+Tableau_A!BQ36</f>
        <v>156.08649107959332</v>
      </c>
      <c r="BR4" s="368">
        <f>Tableau_A!BR11+Tableau_A!BR36</f>
        <v>156.08649107959332</v>
      </c>
      <c r="BS4" s="368">
        <f>Tableau_A!BS11+Tableau_A!BS36</f>
        <v>0</v>
      </c>
      <c r="BT4" s="368">
        <f>Tableau_A!BT11+Tableau_A!BT36</f>
        <v>0.95548067946903803</v>
      </c>
      <c r="BU4" s="368">
        <f>Tableau_A!BU11+Tableau_A!BU36</f>
        <v>0.45657875187921454</v>
      </c>
      <c r="BV4" s="368">
        <f>Tableau_A!BV11+Tableau_A!BV36</f>
        <v>0.49890192758982349</v>
      </c>
      <c r="BW4" s="368">
        <f>Tableau_A!BW11+Tableau_A!BW36</f>
        <v>1.5141703842817662</v>
      </c>
      <c r="BX4" s="368">
        <f>Tableau_A!BX11+Tableau_A!BX36</f>
        <v>0.23999439589044652</v>
      </c>
      <c r="BY4" s="368">
        <f>Tableau_A!BY11+Tableau_A!BY36</f>
        <v>0</v>
      </c>
      <c r="BZ4" s="368">
        <f>Tableau_A!BZ11+Tableau_A!BZ36</f>
        <v>1.2741759883913197</v>
      </c>
      <c r="CA4" s="368">
        <f>Tableau_A!CA11+Tableau_A!CA36</f>
        <v>0.44315181790488634</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1472394.5792774875</v>
      </c>
      <c r="D5" s="368">
        <f>Tableau_B2!D11+Tableau_B2!D33+Tableau_B2!D34</f>
        <v>45158.147015206501</v>
      </c>
      <c r="E5" s="368">
        <f>Tableau_B2!E11+Tableau_B2!E33+Tableau_B2!E34</f>
        <v>34351.161097756652</v>
      </c>
      <c r="F5" s="368">
        <f>Tableau_B2!F11+Tableau_B2!F33+Tableau_B2!F34</f>
        <v>7294.7934309485636</v>
      </c>
      <c r="G5" s="368">
        <f>Tableau_B2!G11+Tableau_B2!G33+Tableau_B2!G34</f>
        <v>3512.1924865012975</v>
      </c>
      <c r="H5" s="368">
        <f>Tableau_B2!H11+Tableau_B2!H33+Tableau_B2!H34</f>
        <v>7209.9582846728636</v>
      </c>
      <c r="I5" s="368">
        <f>Tableau_B2!I11+Tableau_B2!I33+Tableau_B2!I34</f>
        <v>913876.11843404383</v>
      </c>
      <c r="J5" s="368">
        <f>Tableau_B2!J11+Tableau_B2!J33+Tableau_B2!J34</f>
        <v>64545.022809140195</v>
      </c>
      <c r="K5" s="368">
        <f>Tableau_B2!K11+Tableau_B2!K33+Tableau_B2!K34</f>
        <v>8033.3953563667392</v>
      </c>
      <c r="L5" s="368">
        <f>Tableau_B2!L11+Tableau_B2!L33+Tableau_B2!L34</f>
        <v>2593.512226728576</v>
      </c>
      <c r="M5" s="368">
        <f>Tableau_B2!M11+Tableau_B2!M33+Tableau_B2!M34</f>
        <v>18633.109816841752</v>
      </c>
      <c r="N5" s="368">
        <f>Tableau_B2!N11+Tableau_B2!N33+Tableau_B2!N34</f>
        <v>8997.7703649708455</v>
      </c>
      <c r="O5" s="368">
        <f>Tableau_B2!O11+Tableau_B2!O33+Tableau_B2!O34</f>
        <v>85489.193885897461</v>
      </c>
      <c r="P5" s="368">
        <f>Tableau_B2!P11+Tableau_B2!P33+Tableau_B2!P34</f>
        <v>474503.55575846654</v>
      </c>
      <c r="Q5" s="368">
        <f>Tableau_B2!Q11+Tableau_B2!Q33+Tableau_B2!Q34</f>
        <v>8935.8355441570347</v>
      </c>
      <c r="R5" s="368">
        <f>Tableau_B2!R11+Tableau_B2!R33+Tableau_B2!R34</f>
        <v>3433.4063976310026</v>
      </c>
      <c r="S5" s="368">
        <f>Tableau_B2!S11+Tableau_B2!S33+Tableau_B2!S34</f>
        <v>70006.235638491868</v>
      </c>
      <c r="T5" s="368">
        <f>Tableau_B2!T11+Tableau_B2!T33+Tableau_B2!T34</f>
        <v>143668.41647350657</v>
      </c>
      <c r="U5" s="368">
        <f>Tableau_B2!U11+Tableau_B2!U33+Tableau_B2!U34</f>
        <v>5840.4261112651047</v>
      </c>
      <c r="V5" s="368">
        <f>Tableau_B2!V11+Tableau_B2!V33+Tableau_B2!V34</f>
        <v>2004.8246590928431</v>
      </c>
      <c r="W5" s="368">
        <f>Tableau_B2!W11+Tableau_B2!W33+Tableau_B2!W34</f>
        <v>1476.5577172374199</v>
      </c>
      <c r="X5" s="368">
        <f>Tableau_B2!X11+Tableau_B2!X33+Tableau_B2!X34</f>
        <v>4585.1127664499809</v>
      </c>
      <c r="Y5" s="368">
        <f>Tableau_B2!Y11+Tableau_B2!Y33+Tableau_B2!Y34</f>
        <v>3152.0830891787377</v>
      </c>
      <c r="Z5" s="368">
        <f>Tableau_B2!Z11+Tableau_B2!Z33+Tableau_B2!Z34</f>
        <v>835.56816894311669</v>
      </c>
      <c r="AA5" s="368">
        <f>Tableau_B2!AA11+Tableau_B2!AA33+Tableau_B2!AA34</f>
        <v>4099.2997649075032</v>
      </c>
      <c r="AB5" s="368">
        <f>Tableau_B2!AB11+Tableau_B2!AB33+Tableau_B2!AB34</f>
        <v>3042.7918847707338</v>
      </c>
      <c r="AC5" s="368">
        <f>Tableau_B2!AC11+Tableau_B2!AC33+Tableau_B2!AC34</f>
        <v>25842.449739470576</v>
      </c>
      <c r="AD5" s="368">
        <f>Tableau_B2!AD11+Tableau_B2!AD33+Tableau_B2!AD34</f>
        <v>19695.448446649032</v>
      </c>
      <c r="AE5" s="368">
        <f>Tableau_B2!AE11+Tableau_B2!AE33+Tableau_B2!AE34</f>
        <v>2904.6866039605311</v>
      </c>
      <c r="AF5" s="368">
        <f>Tableau_B2!AF11+Tableau_B2!AF33+Tableau_B2!AF34</f>
        <v>16790.761842688502</v>
      </c>
      <c r="AG5" s="368">
        <f>Tableau_B2!AG11+Tableau_B2!AG33+Tableau_B2!AG34</f>
        <v>54357.566860137573</v>
      </c>
      <c r="AH5" s="368">
        <f>Tableau_B2!AH11+Tableau_B2!AH33+Tableau_B2!AH34</f>
        <v>62201.015648397421</v>
      </c>
      <c r="AI5" s="368">
        <f>Tableau_B2!AI11+Tableau_B2!AI33+Tableau_B2!AI34</f>
        <v>11059.026553672044</v>
      </c>
      <c r="AJ5" s="368">
        <f>Tableau_B2!AJ11+Tableau_B2!AJ33+Tableau_B2!AJ34</f>
        <v>23281.352322614955</v>
      </c>
      <c r="AK5" s="368">
        <f>Tableau_B2!AK11+Tableau_B2!AK33+Tableau_B2!AK34</f>
        <v>27860.636772110418</v>
      </c>
      <c r="AL5" s="368">
        <f>Tableau_B2!AL11+Tableau_B2!AL33+Tableau_B2!AL34</f>
        <v>175112.53367049232</v>
      </c>
      <c r="AM5" s="368">
        <f>Tableau_B2!AM11+Tableau_B2!AM33+Tableau_B2!AM34</f>
        <v>57981.449255800362</v>
      </c>
      <c r="AN5" s="368">
        <f>Tableau_B2!AN11+Tableau_B2!AN33+Tableau_B2!AN34</f>
        <v>34862.631306352116</v>
      </c>
      <c r="AO5" s="368">
        <f>Tableau_B2!AO11+Tableau_B2!AO33+Tableau_B2!AO34</f>
        <v>68227.655857260004</v>
      </c>
      <c r="AP5" s="368">
        <f>Tableau_B2!AP11+Tableau_B2!AP33+Tableau_B2!AP34</f>
        <v>11030.128210488398</v>
      </c>
      <c r="AQ5" s="368">
        <f>Tableau_B2!AQ11+Tableau_B2!AQ33+Tableau_B2!AQ34</f>
        <v>3010.6690405914123</v>
      </c>
      <c r="AR5" s="368">
        <f>Tableau_B2!AR11+Tableau_B2!AR33+Tableau_B2!AR34</f>
        <v>21152.264438821105</v>
      </c>
      <c r="AS5" s="368">
        <f>Tableau_B2!AS11+Tableau_B2!AS33+Tableau_B2!AS34</f>
        <v>9782.1494193063172</v>
      </c>
      <c r="AT5" s="368">
        <f>Tableau_B2!AT11+Tableau_B2!AT33+Tableau_B2!AT34</f>
        <v>1976.8660885306081</v>
      </c>
      <c r="AU5" s="368">
        <f>Tableau_B2!AU11+Tableau_B2!AU33+Tableau_B2!AU34</f>
        <v>1799.5555096259943</v>
      </c>
      <c r="AV5" s="368">
        <f>Tableau_B2!AV11+Tableau_B2!AV33+Tableau_B2!AV34</f>
        <v>1439.6197500786357</v>
      </c>
      <c r="AW5" s="368">
        <f>Tableau_B2!AW11+Tableau_B2!AW33+Tableau_B2!AW34</f>
        <v>4566.1080710710785</v>
      </c>
      <c r="AX5" s="368">
        <f>Tableau_B2!AX11+Tableau_B2!AX33+Tableau_B2!AX34</f>
        <v>3657.7305724304547</v>
      </c>
      <c r="AY5" s="368">
        <f>Tableau_B2!AY11+Tableau_B2!AY33+Tableau_B2!AY34</f>
        <v>1791.8686294093886</v>
      </c>
      <c r="AZ5" s="368">
        <f>Tableau_B2!AZ11+Tableau_B2!AZ33+Tableau_B2!AZ34</f>
        <v>774.02493593280985</v>
      </c>
      <c r="BA5" s="368">
        <f>Tableau_B2!BA11+Tableau_B2!BA33+Tableau_B2!BA34</f>
        <v>1091.8370070882561</v>
      </c>
      <c r="BB5" s="368">
        <f>Tableau_B2!BB11+Tableau_B2!BB33+Tableau_B2!BB34</f>
        <v>4029.6384090045071</v>
      </c>
      <c r="BC5" s="368">
        <f>Tableau_B2!BC11+Tableau_B2!BC33+Tableau_B2!BC34</f>
        <v>0</v>
      </c>
      <c r="BD5" s="368">
        <f>Tableau_B2!BD11+Tableau_B2!BD33+Tableau_B2!BD34</f>
        <v>25693.72562253322</v>
      </c>
      <c r="BE5" s="368">
        <f>Tableau_B2!BE11+Tableau_B2!BE33+Tableau_B2!BE34</f>
        <v>16586.035182116313</v>
      </c>
      <c r="BF5" s="368">
        <f>Tableau_B2!BF11+Tableau_B2!BF33+Tableau_B2!BF34</f>
        <v>4589.6658501936017</v>
      </c>
      <c r="BG5" s="368">
        <f>Tableau_B2!BG11+Tableau_B2!BG33+Tableau_B2!BG34</f>
        <v>2843.6773628165802</v>
      </c>
      <c r="BH5" s="368">
        <f>Tableau_B2!BH11+Tableau_B2!BH33+Tableau_B2!BH34</f>
        <v>674.97563862119659</v>
      </c>
      <c r="BI5" s="368">
        <f>Tableau_B2!BI11+Tableau_B2!BI33+Tableau_B2!BI34</f>
        <v>999.3715887855343</v>
      </c>
      <c r="BJ5" s="368">
        <f>Tableau_B2!BJ11+Tableau_B2!BJ33+Tableau_B2!BJ34</f>
        <v>18815.682267696131</v>
      </c>
      <c r="BK5" s="368">
        <f>Tableau_B2!BK11+Tableau_B2!BK33+Tableau_B2!BK34</f>
        <v>5593.1294051507075</v>
      </c>
      <c r="BL5" s="368">
        <f>Tableau_B2!BL11+Tableau_B2!BL33+Tableau_B2!BL34</f>
        <v>5617.2716665986509</v>
      </c>
      <c r="BM5" s="368">
        <f>Tableau_B2!BM11+Tableau_B2!BM33+Tableau_B2!BM34</f>
        <v>725.6377841027853</v>
      </c>
      <c r="BN5" s="368">
        <f>Tableau_B2!BN11+Tableau_B2!BN33+Tableau_B2!BN34</f>
        <v>6879.6434118439884</v>
      </c>
      <c r="BO5" s="368">
        <f>Tableau_B2!BO11+Tableau_B2!BO33+Tableau_B2!BO34</f>
        <v>26637.940467448552</v>
      </c>
      <c r="BP5" s="368">
        <f>Tableau_B2!BP11+Tableau_B2!BP33+Tableau_B2!BP34</f>
        <v>13357.744262633782</v>
      </c>
      <c r="BQ5" s="368">
        <f>Tableau_B2!BQ11+Tableau_B2!BQ33+Tableau_B2!BQ34</f>
        <v>26936.197327255326</v>
      </c>
      <c r="BR5" s="368">
        <f>Tableau_B2!BR11+Tableau_B2!BR33+Tableau_B2!BR34</f>
        <v>17512.488827865665</v>
      </c>
      <c r="BS5" s="368">
        <f>Tableau_B2!BS11+Tableau_B2!BS33+Tableau_B2!BS34</f>
        <v>9423.7084993896569</v>
      </c>
      <c r="BT5" s="368">
        <f>Tableau_B2!BT11+Tableau_B2!BT33+Tableau_B2!BT34</f>
        <v>8013.0031320968837</v>
      </c>
      <c r="BU5" s="368">
        <f>Tableau_B2!BU11+Tableau_B2!BU33+Tableau_B2!BU34</f>
        <v>4157.3767065325555</v>
      </c>
      <c r="BV5" s="368">
        <f>Tableau_B2!BV11+Tableau_B2!BV33+Tableau_B2!BV34</f>
        <v>3855.6264255643291</v>
      </c>
      <c r="BW5" s="368">
        <f>Tableau_B2!BW11+Tableau_B2!BW33+Tableau_B2!BW34</f>
        <v>9087.0388393852354</v>
      </c>
      <c r="BX5" s="368">
        <f>Tableau_B2!BX11+Tableau_B2!BX33+Tableau_B2!BX34</f>
        <v>1966.8314403395416</v>
      </c>
      <c r="BY5" s="368">
        <f>Tableau_B2!BY11+Tableau_B2!BY33+Tableau_B2!BY34</f>
        <v>1010.7359384934351</v>
      </c>
      <c r="BZ5" s="368">
        <f>Tableau_B2!BZ11+Tableau_B2!BZ33+Tableau_B2!BZ34</f>
        <v>6109.4714605522558</v>
      </c>
      <c r="CA5" s="368">
        <f>Tableau_B2!CA11+Tableau_B2!CA33+Tableau_B2!CA34</f>
        <v>1778.2264198058447</v>
      </c>
      <c r="CB5" s="368">
        <f>Tableau_B2!CB11+Tableau_B2!CB33+Tableau_B2!CB34</f>
        <v>0</v>
      </c>
      <c r="CC5" s="368">
        <f>Tableau_B2!CC11+Tableau_B2!CC33+Tableau_B2!CC34</f>
        <v>464180.38988879131</v>
      </c>
      <c r="CD5" s="368">
        <f>Tableau_B2!CD11+Tableau_B2!CD33+Tableau_B2!CD34</f>
        <v>240200.74416482114</v>
      </c>
      <c r="CE5" s="368">
        <f>Tableau_B2!CE11+Tableau_B2!CE33+Tableau_B2!CE34</f>
        <v>108993.28621246619</v>
      </c>
      <c r="CF5" s="368">
        <f>Tableau_B2!CF11+Tableau_B2!CF33+Tableau_B2!CF34</f>
        <v>114986.35951150392</v>
      </c>
      <c r="CG5" s="368">
        <f>Tableau_B2!CG11+Tableau_B2!CG33+Tableau_B2!CG34</f>
        <v>-28836.149026232051</v>
      </c>
      <c r="CH5" s="373"/>
      <c r="CI5" s="370"/>
      <c r="CJ5" s="370"/>
      <c r="CK5" s="369"/>
    </row>
    <row r="6" spans="1:90" s="371" customFormat="1" ht="26.25" customHeight="1" x14ac:dyDescent="0.25">
      <c r="A6" s="372" t="s">
        <v>125</v>
      </c>
      <c r="B6" s="374" t="s">
        <v>347</v>
      </c>
      <c r="C6" s="375">
        <f>C3-C4+C5</f>
        <v>1543054.6668240586</v>
      </c>
      <c r="D6" s="375">
        <f t="shared" ref="D6" si="0">D3-D4+D5</f>
        <v>46701.372268320469</v>
      </c>
      <c r="E6" s="375">
        <f>E3-E4+E5</f>
        <v>35984.851635182102</v>
      </c>
      <c r="F6" s="375">
        <f t="shared" ref="F6:BQ6" si="1">F3-F4+F5</f>
        <v>7294.7934309485636</v>
      </c>
      <c r="G6" s="375">
        <f t="shared" si="1"/>
        <v>3421.7272021898143</v>
      </c>
      <c r="H6" s="375">
        <f t="shared" si="1"/>
        <v>7209.9582846728636</v>
      </c>
      <c r="I6" s="375">
        <f t="shared" si="1"/>
        <v>610268.25540057151</v>
      </c>
      <c r="J6" s="375">
        <f t="shared" si="1"/>
        <v>57065.910420734464</v>
      </c>
      <c r="K6" s="375">
        <f t="shared" si="1"/>
        <v>8015.8320081648699</v>
      </c>
      <c r="L6" s="375">
        <f t="shared" si="1"/>
        <v>3060.2579972063045</v>
      </c>
      <c r="M6" s="375">
        <f t="shared" si="1"/>
        <v>18008.778932190642</v>
      </c>
      <c r="N6" s="375">
        <f t="shared" si="1"/>
        <v>8812.4601622640057</v>
      </c>
      <c r="O6" s="375">
        <f t="shared" si="1"/>
        <v>90650.344132855709</v>
      </c>
      <c r="P6" s="375">
        <f t="shared" si="1"/>
        <v>207661.04764522047</v>
      </c>
      <c r="Q6" s="375">
        <f t="shared" si="1"/>
        <v>7830.6813058413627</v>
      </c>
      <c r="R6" s="375">
        <f t="shared" si="1"/>
        <v>3927.4980637969757</v>
      </c>
      <c r="S6" s="375">
        <f t="shared" si="1"/>
        <v>66232.726421534811</v>
      </c>
      <c r="T6" s="375">
        <f t="shared" si="1"/>
        <v>114851.30859184865</v>
      </c>
      <c r="U6" s="375">
        <f t="shared" si="1"/>
        <v>5842.7067814930742</v>
      </c>
      <c r="V6" s="375">
        <f t="shared" si="1"/>
        <v>2006.6592803437538</v>
      </c>
      <c r="W6" s="375">
        <f t="shared" si="1"/>
        <v>1477.7682362521157</v>
      </c>
      <c r="X6" s="375">
        <f t="shared" si="1"/>
        <v>4588.9185826687626</v>
      </c>
      <c r="Y6" s="375">
        <f t="shared" si="1"/>
        <v>3154.0611381536996</v>
      </c>
      <c r="Z6" s="375">
        <f t="shared" si="1"/>
        <v>833.28763603699429</v>
      </c>
      <c r="AA6" s="375">
        <f t="shared" si="1"/>
        <v>3205.5387101815077</v>
      </c>
      <c r="AB6" s="375">
        <f>AB3-AB4+AB5</f>
        <v>3042.4693537834928</v>
      </c>
      <c r="AC6" s="375">
        <f t="shared" si="1"/>
        <v>393106.09797480522</v>
      </c>
      <c r="AD6" s="375">
        <f t="shared" si="1"/>
        <v>29158.677505471438</v>
      </c>
      <c r="AE6" s="375">
        <f t="shared" si="1"/>
        <v>2905.2287172565666</v>
      </c>
      <c r="AF6" s="375">
        <f t="shared" si="1"/>
        <v>26253.448788214875</v>
      </c>
      <c r="AG6" s="375">
        <f t="shared" si="1"/>
        <v>50990.026421863826</v>
      </c>
      <c r="AH6" s="375">
        <f t="shared" si="1"/>
        <v>61776.080207982472</v>
      </c>
      <c r="AI6" s="375">
        <f t="shared" si="1"/>
        <v>10696.939603757024</v>
      </c>
      <c r="AJ6" s="375">
        <f t="shared" si="1"/>
        <v>23218.503832115028</v>
      </c>
      <c r="AK6" s="375">
        <f t="shared" si="1"/>
        <v>27860.636772110418</v>
      </c>
      <c r="AL6" s="375">
        <f t="shared" si="1"/>
        <v>175112.53367049232</v>
      </c>
      <c r="AM6" s="375">
        <f t="shared" si="1"/>
        <v>57981.449255800362</v>
      </c>
      <c r="AN6" s="375">
        <f t="shared" si="1"/>
        <v>34862.631306352116</v>
      </c>
      <c r="AO6" s="375">
        <f t="shared" si="1"/>
        <v>68227.655857260004</v>
      </c>
      <c r="AP6" s="375">
        <f t="shared" si="1"/>
        <v>11030.128210488398</v>
      </c>
      <c r="AQ6" s="375">
        <f t="shared" si="1"/>
        <v>3010.6690405914123</v>
      </c>
      <c r="AR6" s="375">
        <f t="shared" si="1"/>
        <v>21153.272726061219</v>
      </c>
      <c r="AS6" s="375">
        <f t="shared" si="1"/>
        <v>9671.7319971939924</v>
      </c>
      <c r="AT6" s="375">
        <f t="shared" si="1"/>
        <v>1975.3914000160207</v>
      </c>
      <c r="AU6" s="375">
        <f t="shared" si="1"/>
        <v>1799.9826876118057</v>
      </c>
      <c r="AV6" s="375">
        <f t="shared" si="1"/>
        <v>1439.6197500786357</v>
      </c>
      <c r="AW6" s="375">
        <f t="shared" si="1"/>
        <v>4456.7381594875296</v>
      </c>
      <c r="AX6" s="375">
        <f t="shared" si="1"/>
        <v>3657.7305724304547</v>
      </c>
      <c r="AY6" s="375">
        <f t="shared" si="1"/>
        <v>1791.8686294093886</v>
      </c>
      <c r="AZ6" s="375">
        <f t="shared" si="1"/>
        <v>774.02493593280985</v>
      </c>
      <c r="BA6" s="375">
        <f t="shared" si="1"/>
        <v>1091.8370070882561</v>
      </c>
      <c r="BB6" s="375">
        <f t="shared" si="1"/>
        <v>3988.5320535135947</v>
      </c>
      <c r="BC6" s="375">
        <f t="shared" si="1"/>
        <v>0</v>
      </c>
      <c r="BD6" s="375">
        <f t="shared" si="1"/>
        <v>25627.662025694415</v>
      </c>
      <c r="BE6" s="375">
        <f t="shared" si="1"/>
        <v>16537.208886075125</v>
      </c>
      <c r="BF6" s="375">
        <f t="shared" si="1"/>
        <v>4587.9241387455968</v>
      </c>
      <c r="BG6" s="375">
        <f t="shared" si="1"/>
        <v>2828.1817734669694</v>
      </c>
      <c r="BH6" s="375">
        <f t="shared" si="1"/>
        <v>674.97563862119659</v>
      </c>
      <c r="BI6" s="375">
        <f t="shared" si="1"/>
        <v>999.3715887855343</v>
      </c>
      <c r="BJ6" s="375">
        <f t="shared" si="1"/>
        <v>18771.378680361577</v>
      </c>
      <c r="BK6" s="375">
        <f t="shared" si="1"/>
        <v>5585.0840327103524</v>
      </c>
      <c r="BL6" s="375">
        <f t="shared" si="1"/>
        <v>5617.2716665986509</v>
      </c>
      <c r="BM6" s="375">
        <f t="shared" si="1"/>
        <v>725.6377841027853</v>
      </c>
      <c r="BN6" s="375">
        <f t="shared" si="1"/>
        <v>6843.385196949791</v>
      </c>
      <c r="BO6" s="375">
        <f t="shared" si="1"/>
        <v>26645.466689272969</v>
      </c>
      <c r="BP6" s="375">
        <f t="shared" si="1"/>
        <v>13359.487546679644</v>
      </c>
      <c r="BQ6" s="375">
        <f t="shared" si="1"/>
        <v>26972.379169340213</v>
      </c>
      <c r="BR6" s="375">
        <f t="shared" ref="BR6:CB6" si="2">BR3-BR4+BR5</f>
        <v>17548.670669950552</v>
      </c>
      <c r="BS6" s="375">
        <f t="shared" si="2"/>
        <v>9423.7084993896569</v>
      </c>
      <c r="BT6" s="375">
        <f t="shared" si="2"/>
        <v>8014.8910108783739</v>
      </c>
      <c r="BU6" s="375">
        <f t="shared" si="2"/>
        <v>4158.278833970895</v>
      </c>
      <c r="BV6" s="375">
        <f t="shared" si="2"/>
        <v>3856.6121769074803</v>
      </c>
      <c r="BW6" s="375">
        <f t="shared" si="2"/>
        <v>9090.0306007064955</v>
      </c>
      <c r="BX6" s="375">
        <f t="shared" si="2"/>
        <v>1967.3056313278198</v>
      </c>
      <c r="BY6" s="375">
        <f t="shared" si="2"/>
        <v>1010.7359384934351</v>
      </c>
      <c r="BZ6" s="375">
        <f t="shared" si="2"/>
        <v>6111.9890308852382</v>
      </c>
      <c r="CA6" s="375">
        <f t="shared" si="2"/>
        <v>1779.102017745163</v>
      </c>
      <c r="CB6" s="375">
        <f t="shared" si="2"/>
        <v>0</v>
      </c>
      <c r="CC6" s="375">
        <f>CC3-CC4+CC5</f>
        <v>464180.38988879131</v>
      </c>
      <c r="CD6" s="375">
        <f t="shared" ref="CD6:CG6" si="3">CD3-CD4+CD5</f>
        <v>240200.74416482114</v>
      </c>
      <c r="CE6" s="375">
        <f t="shared" si="3"/>
        <v>108993.28621246619</v>
      </c>
      <c r="CF6" s="375">
        <f t="shared" si="3"/>
        <v>114986.35951150392</v>
      </c>
      <c r="CG6" s="375">
        <f t="shared" si="3"/>
        <v>-28836.149026232051</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304426.63941307232</v>
      </c>
      <c r="D8" s="368">
        <f>Tableau_A!D36</f>
        <v>90.465284311483273</v>
      </c>
      <c r="E8" s="368">
        <f>Tableau_A!E36</f>
        <v>0</v>
      </c>
      <c r="F8" s="368">
        <f>Tableau_A!F36</f>
        <v>0</v>
      </c>
      <c r="G8" s="368">
        <f>Tableau_A!G36</f>
        <v>90.465284311483273</v>
      </c>
      <c r="H8" s="368">
        <f>Tableau_A!H36</f>
        <v>0</v>
      </c>
      <c r="I8" s="368">
        <f>Tableau_A!I36</f>
        <v>300246.96284631983</v>
      </c>
      <c r="J8" s="368">
        <f>Tableau_A!J36</f>
        <v>9736.5577231189454</v>
      </c>
      <c r="K8" s="368">
        <f>Tableau_A!K36</f>
        <v>36.712290297254206</v>
      </c>
      <c r="L8" s="368">
        <f>Tableau_A!L36</f>
        <v>1.427781160059763</v>
      </c>
      <c r="M8" s="368">
        <f>Tableau_A!M36</f>
        <v>3922.7930307038855</v>
      </c>
      <c r="N8" s="368">
        <f>Tableau_A!N36</f>
        <v>2755.0627670034751</v>
      </c>
      <c r="O8" s="368">
        <f>Tableau_A!O36</f>
        <v>2.9037648160662254E-2</v>
      </c>
      <c r="P8" s="368">
        <f>Tableau_A!P36</f>
        <v>268754.28368289617</v>
      </c>
      <c r="Q8" s="368">
        <f>Tableau_A!Q36</f>
        <v>0</v>
      </c>
      <c r="R8" s="368">
        <f>Tableau_A!R36</f>
        <v>1.5073443160199778</v>
      </c>
      <c r="S8" s="368">
        <f>Tableau_A!S36</f>
        <v>3823.5253936959416</v>
      </c>
      <c r="T8" s="368">
        <f>Tableau_A!T36</f>
        <v>9921.3975710477935</v>
      </c>
      <c r="U8" s="368">
        <f>Tableau_A!U36</f>
        <v>2.2597692233293656</v>
      </c>
      <c r="V8" s="368">
        <f>Tableau_A!V36</f>
        <v>3.2354536189056093E-2</v>
      </c>
      <c r="W8" s="368">
        <f>Tableau_A!W36</f>
        <v>2.9934549810943914E-2</v>
      </c>
      <c r="X8" s="368">
        <f>Tableau_A!X36</f>
        <v>1.0547673585852206</v>
      </c>
      <c r="Y8" s="368">
        <f>Tableau_A!Y36</f>
        <v>0.92977294827837142</v>
      </c>
      <c r="Z8" s="368">
        <f>Tableau_A!Z36</f>
        <v>2.6416393639994968</v>
      </c>
      <c r="AA8" s="368">
        <f>Tableau_A!AA36</f>
        <v>1284.6057037458056</v>
      </c>
      <c r="AB8" s="368">
        <f>Tableau_A!AB36</f>
        <v>2.112282706175558</v>
      </c>
      <c r="AC8" s="368">
        <f>Tableau_A!AC36</f>
        <v>0.50704774177084577</v>
      </c>
      <c r="AD8" s="368">
        <f>Tableau_A!AD36</f>
        <v>0</v>
      </c>
      <c r="AE8" s="368">
        <f>Tableau_A!AE36</f>
        <v>0</v>
      </c>
      <c r="AF8" s="368">
        <f>Tableau_A!AF36</f>
        <v>0</v>
      </c>
      <c r="AG8" s="368">
        <f>Tableau_A!AG36</f>
        <v>3394.3477076306563</v>
      </c>
      <c r="AH8" s="368">
        <f>Tableau_A!AH36</f>
        <v>432.03838730608101</v>
      </c>
      <c r="AI8" s="368">
        <f>Tableau_A!AI36</f>
        <v>362.08694991501864</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110.84460009813645</v>
      </c>
      <c r="AT8" s="368">
        <f>Tableau_A!AT36</f>
        <v>1.4746885145873323</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1847481.3062371309</v>
      </c>
      <c r="D9" s="385">
        <f t="shared" ref="D9:BO9" si="4">D6+D8</f>
        <v>46791.837552631951</v>
      </c>
      <c r="E9" s="385">
        <f t="shared" si="4"/>
        <v>35984.851635182102</v>
      </c>
      <c r="F9" s="385">
        <f t="shared" si="4"/>
        <v>7294.7934309485636</v>
      </c>
      <c r="G9" s="385">
        <f t="shared" si="4"/>
        <v>3512.1924865012975</v>
      </c>
      <c r="H9" s="385">
        <f t="shared" si="4"/>
        <v>7209.9582846728636</v>
      </c>
      <c r="I9" s="385">
        <f t="shared" si="4"/>
        <v>910515.2182468914</v>
      </c>
      <c r="J9" s="385">
        <f t="shared" si="4"/>
        <v>66802.468143853417</v>
      </c>
      <c r="K9" s="385">
        <f t="shared" si="4"/>
        <v>8052.5442984621241</v>
      </c>
      <c r="L9" s="385">
        <f t="shared" si="4"/>
        <v>3061.685778366364</v>
      </c>
      <c r="M9" s="385">
        <f t="shared" si="4"/>
        <v>21931.571962894526</v>
      </c>
      <c r="N9" s="385">
        <f t="shared" si="4"/>
        <v>11567.522929267481</v>
      </c>
      <c r="O9" s="385">
        <f t="shared" si="4"/>
        <v>90650.373170503866</v>
      </c>
      <c r="P9" s="385">
        <f t="shared" si="4"/>
        <v>476415.33132811665</v>
      </c>
      <c r="Q9" s="385">
        <f t="shared" si="4"/>
        <v>7830.6813058413627</v>
      </c>
      <c r="R9" s="385">
        <f t="shared" si="4"/>
        <v>3929.0054081129956</v>
      </c>
      <c r="S9" s="385">
        <f t="shared" si="4"/>
        <v>70056.25181523076</v>
      </c>
      <c r="T9" s="385">
        <f t="shared" si="4"/>
        <v>124772.70616289644</v>
      </c>
      <c r="U9" s="385">
        <f t="shared" si="4"/>
        <v>5844.9665507164036</v>
      </c>
      <c r="V9" s="385">
        <f t="shared" si="4"/>
        <v>2006.691634879943</v>
      </c>
      <c r="W9" s="385">
        <f t="shared" si="4"/>
        <v>1477.7981708019265</v>
      </c>
      <c r="X9" s="385">
        <f t="shared" si="4"/>
        <v>4589.9733500273478</v>
      </c>
      <c r="Y9" s="385">
        <f t="shared" si="4"/>
        <v>3154.9909111019779</v>
      </c>
      <c r="Z9" s="385">
        <f t="shared" si="4"/>
        <v>835.92927540099379</v>
      </c>
      <c r="AA9" s="385">
        <f t="shared" si="4"/>
        <v>4490.1444139273135</v>
      </c>
      <c r="AB9" s="385">
        <f t="shared" si="4"/>
        <v>3044.5816364896682</v>
      </c>
      <c r="AC9" s="385">
        <f t="shared" si="4"/>
        <v>393106.60502254701</v>
      </c>
      <c r="AD9" s="385">
        <f t="shared" si="4"/>
        <v>29158.677505471438</v>
      </c>
      <c r="AE9" s="385">
        <f t="shared" si="4"/>
        <v>2905.2287172565666</v>
      </c>
      <c r="AF9" s="385">
        <f t="shared" si="4"/>
        <v>26253.448788214875</v>
      </c>
      <c r="AG9" s="385">
        <f t="shared" si="4"/>
        <v>54384.374129494485</v>
      </c>
      <c r="AH9" s="385">
        <f t="shared" si="4"/>
        <v>62208.11859528855</v>
      </c>
      <c r="AI9" s="385">
        <f t="shared" si="4"/>
        <v>11059.026553672044</v>
      </c>
      <c r="AJ9" s="385">
        <f t="shared" si="4"/>
        <v>23288.455269506088</v>
      </c>
      <c r="AK9" s="385">
        <f t="shared" si="4"/>
        <v>27860.636772110418</v>
      </c>
      <c r="AL9" s="385">
        <f t="shared" si="4"/>
        <v>175112.53367049232</v>
      </c>
      <c r="AM9" s="385">
        <f t="shared" si="4"/>
        <v>57981.449255800362</v>
      </c>
      <c r="AN9" s="385">
        <f t="shared" si="4"/>
        <v>34862.631306352116</v>
      </c>
      <c r="AO9" s="385">
        <f t="shared" si="4"/>
        <v>68227.655857260004</v>
      </c>
      <c r="AP9" s="385">
        <f t="shared" si="4"/>
        <v>11030.128210488398</v>
      </c>
      <c r="AQ9" s="385">
        <f t="shared" si="4"/>
        <v>3010.6690405914123</v>
      </c>
      <c r="AR9" s="385">
        <f t="shared" si="4"/>
        <v>21153.272726061219</v>
      </c>
      <c r="AS9" s="385">
        <f t="shared" si="4"/>
        <v>9782.576597292129</v>
      </c>
      <c r="AT9" s="385">
        <f t="shared" si="4"/>
        <v>1976.8660885306081</v>
      </c>
      <c r="AU9" s="385">
        <f t="shared" si="4"/>
        <v>1799.9826876118057</v>
      </c>
      <c r="AV9" s="385">
        <f t="shared" si="4"/>
        <v>1439.6197500786357</v>
      </c>
      <c r="AW9" s="385">
        <f t="shared" si="4"/>
        <v>4566.1080710710785</v>
      </c>
      <c r="AX9" s="385">
        <f t="shared" si="4"/>
        <v>3657.7305724304547</v>
      </c>
      <c r="AY9" s="385">
        <f t="shared" si="4"/>
        <v>1791.8686294093886</v>
      </c>
      <c r="AZ9" s="385">
        <f t="shared" si="4"/>
        <v>774.02493593280985</v>
      </c>
      <c r="BA9" s="385">
        <f t="shared" si="4"/>
        <v>1091.8370070882561</v>
      </c>
      <c r="BB9" s="385">
        <f t="shared" si="4"/>
        <v>4029.6384090045071</v>
      </c>
      <c r="BC9" s="385">
        <f t="shared" si="4"/>
        <v>0</v>
      </c>
      <c r="BD9" s="385">
        <f t="shared" si="4"/>
        <v>25693.72562253322</v>
      </c>
      <c r="BE9" s="385">
        <f t="shared" si="4"/>
        <v>16586.035182116313</v>
      </c>
      <c r="BF9" s="385">
        <f t="shared" si="4"/>
        <v>4589.6658501936017</v>
      </c>
      <c r="BG9" s="385">
        <f t="shared" si="4"/>
        <v>2843.6773628165802</v>
      </c>
      <c r="BH9" s="385">
        <f t="shared" si="4"/>
        <v>674.97563862119659</v>
      </c>
      <c r="BI9" s="385">
        <f t="shared" si="4"/>
        <v>999.3715887855343</v>
      </c>
      <c r="BJ9" s="385">
        <f t="shared" si="4"/>
        <v>18815.682267696131</v>
      </c>
      <c r="BK9" s="385">
        <f t="shared" si="4"/>
        <v>5593.1294051507075</v>
      </c>
      <c r="BL9" s="385">
        <f t="shared" si="4"/>
        <v>5617.2716665986509</v>
      </c>
      <c r="BM9" s="385">
        <f t="shared" si="4"/>
        <v>725.6377841027853</v>
      </c>
      <c r="BN9" s="385">
        <f t="shared" si="4"/>
        <v>6879.6434118439884</v>
      </c>
      <c r="BO9" s="385">
        <f t="shared" si="4"/>
        <v>26645.466689272969</v>
      </c>
      <c r="BP9" s="385">
        <f t="shared" ref="BP9:CG9" si="5">BP6+BP8</f>
        <v>13359.487546679644</v>
      </c>
      <c r="BQ9" s="385">
        <f t="shared" si="5"/>
        <v>26972.379169340213</v>
      </c>
      <c r="BR9" s="385">
        <f t="shared" si="5"/>
        <v>17548.670669950552</v>
      </c>
      <c r="BS9" s="385">
        <f t="shared" si="5"/>
        <v>9423.7084993896569</v>
      </c>
      <c r="BT9" s="385">
        <f t="shared" si="5"/>
        <v>8014.8910108783739</v>
      </c>
      <c r="BU9" s="385">
        <f t="shared" si="5"/>
        <v>4158.278833970895</v>
      </c>
      <c r="BV9" s="385">
        <f t="shared" si="5"/>
        <v>3856.6121769074803</v>
      </c>
      <c r="BW9" s="385">
        <f t="shared" si="5"/>
        <v>9090.0306007064955</v>
      </c>
      <c r="BX9" s="385">
        <f t="shared" si="5"/>
        <v>1967.3056313278198</v>
      </c>
      <c r="BY9" s="385">
        <f t="shared" si="5"/>
        <v>1010.7359384934351</v>
      </c>
      <c r="BZ9" s="385">
        <f t="shared" si="5"/>
        <v>6111.9890308852382</v>
      </c>
      <c r="CA9" s="385">
        <f t="shared" si="5"/>
        <v>1779.102017745163</v>
      </c>
      <c r="CB9" s="385">
        <f t="shared" si="5"/>
        <v>0</v>
      </c>
      <c r="CC9" s="385">
        <f t="shared" si="5"/>
        <v>464180.38988879131</v>
      </c>
      <c r="CD9" s="385">
        <f t="shared" si="5"/>
        <v>240200.74416482114</v>
      </c>
      <c r="CE9" s="385">
        <f t="shared" si="5"/>
        <v>108993.28621246619</v>
      </c>
      <c r="CF9" s="385">
        <f t="shared" si="5"/>
        <v>114986.35951150392</v>
      </c>
      <c r="CG9" s="385">
        <f t="shared" si="5"/>
        <v>-28836.149026232051</v>
      </c>
      <c r="CH9" s="382"/>
      <c r="CI9" s="382"/>
      <c r="CJ9" s="382"/>
      <c r="CK9" s="382"/>
    </row>
    <row r="10" spans="1:90" s="57" customFormat="1" ht="25.5" x14ac:dyDescent="0.25">
      <c r="A10" s="383"/>
      <c r="B10" s="384" t="s">
        <v>349</v>
      </c>
      <c r="C10" s="385">
        <f>C9-Tableau_D!C8</f>
        <v>0</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2.1827872842550278E-10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0</v>
      </c>
      <c r="CB10" s="385">
        <f>CB9-Tableau_D!CB8</f>
        <v>0</v>
      </c>
      <c r="CC10" s="385">
        <f>CC9-Tableau_D!CC8</f>
        <v>0</v>
      </c>
      <c r="CD10" s="385">
        <f>CD9-Tableau_D!CD8</f>
        <v>0</v>
      </c>
      <c r="CE10" s="385">
        <f>CE9-Tableau_D!CE8</f>
        <v>0</v>
      </c>
      <c r="CF10" s="385">
        <f>CF9-Tableau_D!CF8</f>
        <v>0</v>
      </c>
      <c r="CG10" s="385">
        <f>CG9-Tableau_D!CG8</f>
        <v>-28836.149026232051</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2021-09-27T15:51:25Z</dcterms:modified>
</cp:coreProperties>
</file>