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DAD69B48-F153-48E4-AE31-FB201C4A7D4E}"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O6" i="12"/>
  <c r="S6" i="12"/>
  <c r="W6" i="12"/>
  <c r="W9" i="12" s="1"/>
  <c r="W10" i="12" s="1"/>
  <c r="AA6" i="12"/>
  <c r="AE6" i="12"/>
  <c r="AI6" i="12"/>
  <c r="AI9" i="12" s="1"/>
  <c r="AI10" i="12" s="1"/>
  <c r="AM6" i="12"/>
  <c r="AM9" i="12" s="1"/>
  <c r="AM10" i="12" s="1"/>
  <c r="AQ6" i="12"/>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K9" i="12"/>
  <c r="K10" i="12" s="1"/>
  <c r="S9" i="12"/>
  <c r="S10" i="12" s="1"/>
  <c r="AA9" i="12"/>
  <c r="AA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AQ9" i="12"/>
  <c r="AQ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<sst xmlns="http://schemas.openxmlformats.org/spreadsheetml/2006/main" count="1689" uniqueCount="359">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</sst>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92419.247605190452</v>
      </c>
      <c r="CK3" s="8">
        <v>92419.247605190452</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0</v>
      </c>
      <c r="CK4" s="114">
        <v>0</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1127.6447458208183</v>
      </c>
      <c r="CK6" s="15">
        <v>1127.6447458208183</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12623.480773517</v>
      </c>
      <c r="CK7" s="15">
        <v>12623.480773517</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17978.987129301418</v>
      </c>
      <c r="CK8" s="15">
        <v>17978.987129301418</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60577.427013500659</v>
      </c>
      <c r="CK9" s="15">
        <v>60577.427013500659</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111.70794305054946</v>
      </c>
      <c r="CK10" s="15">
        <v>111.70794305054946</v>
      </c>
      <c r="CL10" s="9" t="str">
        <f>IF(ROUND(SUM(CK10),1)&gt;ROUND(SUM(Tabel_B!CK10),1),"Supply &gt; Use",IF(ROUND(SUM(CK10),1)&lt;ROUND(SUM(Tabel_B!CK10),1),"Supply &lt; Use",""))</f>
        <v/>
      </c>
    </row>
    <row r="11" spans="1:90" s="23" customFormat="1" ht="26.25" customHeight="1" x14ac:dyDescent="0.25">
      <c r="A11" s="276" t="s">
        <v>30</v>
      </c>
      <c r="B11" s="206" t="s">
        <v>172</v>
      </c>
      <c r="C11" s="19">
        <v>1858373.3095533834</v>
      </c>
      <c r="D11" s="19">
        <v>56436.577143077557</v>
      </c>
      <c r="E11" s="19">
        <v>10475.065112755728</v>
      </c>
      <c r="F11" s="19">
        <v>45961.512030321828</v>
      </c>
      <c r="G11" s="19">
        <v>0</v>
      </c>
      <c r="H11" s="19">
        <v>0</v>
      </c>
      <c r="I11" s="19">
        <v>1524537.3800070831</v>
      </c>
      <c r="J11" s="19">
        <v>3109.7630264048303</v>
      </c>
      <c r="K11" s="19">
        <v>38.917037936527962</v>
      </c>
      <c r="L11" s="19">
        <v>668.84374525000055</v>
      </c>
      <c r="M11" s="19">
        <v>3713.1472247712368</v>
      </c>
      <c r="N11" s="19">
        <v>1471.7704310508316</v>
      </c>
      <c r="O11" s="19">
        <v>1435027.1637954782</v>
      </c>
      <c r="P11" s="19">
        <v>16818.808467207495</v>
      </c>
      <c r="Q11" s="19">
        <v>57.84615312579249</v>
      </c>
      <c r="R11" s="19">
        <v>781.74716486046646</v>
      </c>
      <c r="S11" s="19">
        <v>102.00332501847851</v>
      </c>
      <c r="T11" s="19">
        <v>62117.91953721836</v>
      </c>
      <c r="U11" s="19">
        <v>8.8952583104340714</v>
      </c>
      <c r="V11" s="19">
        <v>3.7424795177422818</v>
      </c>
      <c r="W11" s="19">
        <v>2.6152018215941393</v>
      </c>
      <c r="X11" s="19">
        <v>10.619148242477804</v>
      </c>
      <c r="Y11" s="19">
        <v>6.524609115182856</v>
      </c>
      <c r="Z11" s="19">
        <v>0.60279474611212425</v>
      </c>
      <c r="AA11" s="19">
        <v>592.4137713087681</v>
      </c>
      <c r="AB11" s="19">
        <v>4.0368356986072911</v>
      </c>
      <c r="AC11" s="19">
        <v>263133.40520059026</v>
      </c>
      <c r="AD11" s="19">
        <v>13917.758313316051</v>
      </c>
      <c r="AE11" s="19">
        <v>0.4934115301409866</v>
      </c>
      <c r="AF11" s="19">
        <v>13917.264901785909</v>
      </c>
      <c r="AG11" s="19">
        <v>71.838627287042044</v>
      </c>
      <c r="AH11" s="19">
        <v>41.289072036960981</v>
      </c>
      <c r="AI11" s="19">
        <v>0</v>
      </c>
      <c r="AJ11" s="19">
        <v>41.289072036960981</v>
      </c>
      <c r="AK11" s="19">
        <v>0</v>
      </c>
      <c r="AL11" s="19">
        <v>0</v>
      </c>
      <c r="AM11" s="19">
        <v>0</v>
      </c>
      <c r="AN11" s="19">
        <v>0</v>
      </c>
      <c r="AO11" s="19">
        <v>0</v>
      </c>
      <c r="AP11" s="19">
        <v>0</v>
      </c>
      <c r="AQ11" s="19">
        <v>0</v>
      </c>
      <c r="AR11" s="19">
        <v>6.4988217311791079</v>
      </c>
      <c r="AS11" s="19">
        <v>0.49942705823718264</v>
      </c>
      <c r="AT11" s="19">
        <v>0</v>
      </c>
      <c r="AU11" s="19">
        <v>0.49942705823718264</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22.921044197006733</v>
      </c>
      <c r="BP11" s="19">
        <v>0</v>
      </c>
      <c r="BQ11" s="19">
        <v>199.32489561798826</v>
      </c>
      <c r="BR11" s="19">
        <v>199.32489561798826</v>
      </c>
      <c r="BS11" s="19">
        <v>0</v>
      </c>
      <c r="BT11" s="19">
        <v>2.3959950920410646</v>
      </c>
      <c r="BU11" s="19">
        <v>1.1875049264301041</v>
      </c>
      <c r="BV11" s="19">
        <v>1.2084901656109603</v>
      </c>
      <c r="BW11" s="19">
        <v>2.6549165904623266</v>
      </c>
      <c r="BX11" s="19">
        <v>0.37838401389503085</v>
      </c>
      <c r="BY11" s="19">
        <v>0</v>
      </c>
      <c r="BZ11" s="19">
        <v>2.2765325765672957</v>
      </c>
      <c r="CA11" s="19">
        <v>0.76608970535710874</v>
      </c>
      <c r="CB11" s="19">
        <v>0</v>
      </c>
      <c r="CC11" s="20"/>
      <c r="CD11" s="21"/>
      <c r="CE11" s="21"/>
      <c r="CF11" s="21"/>
      <c r="CG11" s="20"/>
      <c r="CH11" s="21"/>
      <c r="CI11" s="19">
        <v>4009028.0890809903</v>
      </c>
      <c r="CJ11" s="22"/>
      <c r="CK11" s="19">
        <v>5867401.3986343723</v>
      </c>
      <c r="CL11" s="9" t="str">
        <f>IF(ROUND(SUM(CK11),1)&gt;ROUND(SUM(Tabel_B!CK11),1),"Supply &gt; Use",IF(ROUND(SUM(CK11),1)&lt;ROUND(SUM(Tabel_B!CK11),1),"Supply &lt; Use",""))</f>
        <v/>
      </c>
    </row>
    <row r="12" spans="1:90" s="23" customFormat="1" ht="26.25" customHeight="1" x14ac:dyDescent="0.25">
      <c r="A12" s="277" t="s">
        <v>31</v>
      </c>
      <c r="B12" s="209" t="s">
        <v>173</v>
      </c>
      <c r="C12" s="24">
        <v>0</v>
      </c>
      <c r="D12" s="25">
        <v>0</v>
      </c>
      <c r="E12" s="26">
        <v>0</v>
      </c>
      <c r="F12" s="26">
        <v>0</v>
      </c>
      <c r="G12" s="26">
        <v>0</v>
      </c>
      <c r="H12" s="25">
        <v>0</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112618.6612</v>
      </c>
      <c r="CJ12" s="12"/>
      <c r="CK12" s="15">
        <v>112618.6612</v>
      </c>
      <c r="CL12" s="9" t="str">
        <f>IF(ROUND(SUM(CK12),1)&gt;ROUND(SUM(Tabel_B!CK12),1),"Supply &gt; Use",IF(ROUND(SUM(CK12),1)&lt;ROUND(SUM(Tabel_B!CK12),1),"Supply &lt; Use",""))</f>
        <v/>
      </c>
    </row>
    <row r="13" spans="1:90" s="23" customFormat="1" ht="26.25" customHeight="1" x14ac:dyDescent="0.25">
      <c r="A13" s="278" t="s">
        <v>32</v>
      </c>
      <c r="B13" s="210" t="s">
        <v>174</v>
      </c>
      <c r="C13" s="24">
        <v>0</v>
      </c>
      <c r="D13" s="25">
        <v>0</v>
      </c>
      <c r="E13" s="26">
        <v>0</v>
      </c>
      <c r="F13" s="26">
        <v>0</v>
      </c>
      <c r="G13" s="26">
        <v>0</v>
      </c>
      <c r="H13" s="25">
        <v>0</v>
      </c>
      <c r="I13" s="25">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26.305900000000001</v>
      </c>
      <c r="CJ13" s="12"/>
      <c r="CK13" s="15">
        <v>26.305900000000001</v>
      </c>
      <c r="CL13" s="9" t="str">
        <f>IF(ROUND(SUM(CK13),1)&gt;ROUND(SUM(Tabel_B!CK13),1),"Supply &gt; Use",IF(ROUND(SUM(CK13),1)&lt;ROUND(SUM(Tabel_B!CK13),1),"Supply &lt; Use",""))</f>
        <v/>
      </c>
    </row>
    <row r="14" spans="1:90" s="23" customFormat="1" ht="26.25" customHeight="1" x14ac:dyDescent="0.25">
      <c r="A14" s="278" t="s">
        <v>33</v>
      </c>
      <c r="B14" s="210" t="s">
        <v>175</v>
      </c>
      <c r="C14" s="24">
        <v>28368.364000000001</v>
      </c>
      <c r="D14" s="25">
        <v>0</v>
      </c>
      <c r="E14" s="26">
        <v>0</v>
      </c>
      <c r="F14" s="26">
        <v>0</v>
      </c>
      <c r="G14" s="26">
        <v>0</v>
      </c>
      <c r="H14" s="25">
        <v>0</v>
      </c>
      <c r="I14" s="25">
        <v>28368.364000000001</v>
      </c>
      <c r="J14" s="26">
        <v>0</v>
      </c>
      <c r="K14" s="26">
        <v>0</v>
      </c>
      <c r="L14" s="26">
        <v>0</v>
      </c>
      <c r="M14" s="26">
        <v>0</v>
      </c>
      <c r="N14" s="26">
        <v>0</v>
      </c>
      <c r="O14" s="26">
        <v>0</v>
      </c>
      <c r="P14" s="26">
        <v>0</v>
      </c>
      <c r="Q14" s="26">
        <v>0</v>
      </c>
      <c r="R14" s="26">
        <v>0</v>
      </c>
      <c r="S14" s="26">
        <v>0</v>
      </c>
      <c r="T14" s="26">
        <v>28368.364000000001</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28368.364000000001</v>
      </c>
      <c r="CL14" s="9" t="str">
        <f>IF(ROUND(SUM(CK14),1)&gt;ROUND(SUM(Tabel_B!CK14),1),"Supply &gt; Use",IF(ROUND(SUM(CK14),1)&lt;ROUND(SUM(Tabel_B!CK14),1),"Supply &lt; Use",""))</f>
        <v/>
      </c>
    </row>
    <row r="15" spans="1:90" s="23" customFormat="1" ht="26.25" customHeight="1" x14ac:dyDescent="0.25">
      <c r="A15" s="278" t="s">
        <v>34</v>
      </c>
      <c r="B15" s="210" t="s">
        <v>176</v>
      </c>
      <c r="C15" s="24">
        <v>33428.734188200498</v>
      </c>
      <c r="D15" s="25">
        <v>0</v>
      </c>
      <c r="E15" s="26">
        <v>0</v>
      </c>
      <c r="F15" s="26">
        <v>0</v>
      </c>
      <c r="G15" s="26">
        <v>0</v>
      </c>
      <c r="H15" s="25">
        <v>0</v>
      </c>
      <c r="I15" s="25">
        <v>33428.734188200498</v>
      </c>
      <c r="J15" s="26">
        <v>0</v>
      </c>
      <c r="K15" s="26">
        <v>0</v>
      </c>
      <c r="L15" s="26">
        <v>0</v>
      </c>
      <c r="M15" s="26">
        <v>0</v>
      </c>
      <c r="N15" s="26">
        <v>0</v>
      </c>
      <c r="O15" s="26">
        <v>0</v>
      </c>
      <c r="P15" s="26">
        <v>0</v>
      </c>
      <c r="Q15" s="26">
        <v>0</v>
      </c>
      <c r="R15" s="26">
        <v>0</v>
      </c>
      <c r="S15" s="26">
        <v>0</v>
      </c>
      <c r="T15" s="26">
        <v>33428.734188200498</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25020.030200000001</v>
      </c>
      <c r="CJ15" s="12"/>
      <c r="CK15" s="15">
        <v>58448.7643882005</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1393937.2220862899</v>
      </c>
      <c r="CJ16" s="12"/>
      <c r="CK16" s="15">
        <v>1393937.2220862899</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680155.53</v>
      </c>
      <c r="CJ17" s="12"/>
      <c r="CK17" s="15">
        <v>680155.53</v>
      </c>
      <c r="CL17" s="9" t="str">
        <f>IF(ROUND(SUM(CK17),1)&gt;ROUND(SUM(Tabel_B!CK17),1),"Supply &gt; Use",IF(ROUND(SUM(CK17),1)&lt;ROUND(SUM(Tabel_B!CK17),1),"Supply &lt; Use",""))</f>
        <v/>
      </c>
    </row>
    <row r="18" spans="1:90" s="23" customFormat="1" ht="26.25" customHeight="1" x14ac:dyDescent="0.25">
      <c r="A18" s="278" t="s">
        <v>37</v>
      </c>
      <c r="B18" s="210" t="s">
        <v>179</v>
      </c>
      <c r="C18" s="24">
        <v>176378.99370000002</v>
      </c>
      <c r="D18" s="25">
        <v>0</v>
      </c>
      <c r="E18" s="26">
        <v>0</v>
      </c>
      <c r="F18" s="26">
        <v>0</v>
      </c>
      <c r="G18" s="26">
        <v>0</v>
      </c>
      <c r="H18" s="25">
        <v>0</v>
      </c>
      <c r="I18" s="25">
        <v>176378.99370000002</v>
      </c>
      <c r="J18" s="26">
        <v>0</v>
      </c>
      <c r="K18" s="26">
        <v>0</v>
      </c>
      <c r="L18" s="26">
        <v>0</v>
      </c>
      <c r="M18" s="26">
        <v>0</v>
      </c>
      <c r="N18" s="26">
        <v>0</v>
      </c>
      <c r="O18" s="26">
        <v>176378.99370000002</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75647.8</v>
      </c>
      <c r="CJ18" s="12"/>
      <c r="CK18" s="15">
        <v>252026.79370000004</v>
      </c>
      <c r="CL18" s="9" t="str">
        <f>IF(ROUND(SUM(CK18),1)&gt;ROUND(SUM(Tabel_B!CK18),1),"Supply &gt; Use",IF(ROUND(SUM(CK18),1)&lt;ROUND(SUM(Tabel_B!CK18),1),"Supply &lt; Use",""))</f>
        <v/>
      </c>
    </row>
    <row r="19" spans="1:90" s="23" customFormat="1" ht="26.25" customHeight="1" x14ac:dyDescent="0.25">
      <c r="A19" s="278" t="s">
        <v>38</v>
      </c>
      <c r="B19" s="210" t="s">
        <v>180</v>
      </c>
      <c r="C19" s="24">
        <v>80695.905600000013</v>
      </c>
      <c r="D19" s="25">
        <v>0</v>
      </c>
      <c r="E19" s="26">
        <v>0</v>
      </c>
      <c r="F19" s="26">
        <v>0</v>
      </c>
      <c r="G19" s="26">
        <v>0</v>
      </c>
      <c r="H19" s="25">
        <v>0</v>
      </c>
      <c r="I19" s="25">
        <v>80695.905600000013</v>
      </c>
      <c r="J19" s="26">
        <v>0</v>
      </c>
      <c r="K19" s="26">
        <v>0</v>
      </c>
      <c r="L19" s="26">
        <v>0</v>
      </c>
      <c r="M19" s="26">
        <v>0</v>
      </c>
      <c r="N19" s="26">
        <v>0</v>
      </c>
      <c r="O19" s="26">
        <v>80695.905600000013</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72661.399999999994</v>
      </c>
      <c r="CJ19" s="12"/>
      <c r="CK19" s="15">
        <v>153357.30560000002</v>
      </c>
      <c r="CL19" s="9" t="str">
        <f>IF(ROUND(SUM(CK19),1)&gt;ROUND(SUM(Tabel_B!CK19),1),"Supply &gt; Use",IF(ROUND(SUM(CK19),1)&lt;ROUND(SUM(Tabel_B!CK19),1),"Supply &lt; Use",""))</f>
        <v/>
      </c>
    </row>
    <row r="20" spans="1:90" s="23" customFormat="1" ht="26.25" customHeight="1" x14ac:dyDescent="0.25">
      <c r="A20" s="278" t="s">
        <v>39</v>
      </c>
      <c r="B20" s="210" t="s">
        <v>181</v>
      </c>
      <c r="C20" s="24">
        <v>114901.6</v>
      </c>
      <c r="D20" s="25">
        <v>0</v>
      </c>
      <c r="E20" s="26">
        <v>0</v>
      </c>
      <c r="F20" s="26">
        <v>0</v>
      </c>
      <c r="G20" s="26">
        <v>0</v>
      </c>
      <c r="H20" s="25">
        <v>0</v>
      </c>
      <c r="I20" s="25">
        <v>114901.6</v>
      </c>
      <c r="J20" s="26">
        <v>0</v>
      </c>
      <c r="K20" s="26">
        <v>0</v>
      </c>
      <c r="L20" s="26">
        <v>0</v>
      </c>
      <c r="M20" s="26">
        <v>0</v>
      </c>
      <c r="N20" s="26">
        <v>0</v>
      </c>
      <c r="O20" s="26">
        <v>114901.6</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199966.8</v>
      </c>
      <c r="CJ20" s="12"/>
      <c r="CK20" s="15">
        <v>314868.40000000002</v>
      </c>
      <c r="CL20" s="9" t="str">
        <f>IF(ROUND(SUM(CK20),1)&gt;ROUND(SUM(Tabel_B!CK20),1),"Supply &gt; Use",IF(ROUND(SUM(CK20),1)&lt;ROUND(SUM(Tabel_B!CK20),1),"Supply &lt; Use",""))</f>
        <v/>
      </c>
    </row>
    <row r="21" spans="1:90" s="23" customFormat="1" ht="26.25" customHeight="1" x14ac:dyDescent="0.25">
      <c r="A21" s="278" t="s">
        <v>40</v>
      </c>
      <c r="B21" s="210" t="s">
        <v>182</v>
      </c>
      <c r="C21" s="24">
        <v>223848.27428363007</v>
      </c>
      <c r="D21" s="25">
        <v>0</v>
      </c>
      <c r="E21" s="26">
        <v>0</v>
      </c>
      <c r="F21" s="26">
        <v>0</v>
      </c>
      <c r="G21" s="26">
        <v>0</v>
      </c>
      <c r="H21" s="25">
        <v>0</v>
      </c>
      <c r="I21" s="25">
        <v>223848.27428363007</v>
      </c>
      <c r="J21" s="26">
        <v>0</v>
      </c>
      <c r="K21" s="26">
        <v>0</v>
      </c>
      <c r="L21" s="26">
        <v>0</v>
      </c>
      <c r="M21" s="26">
        <v>0</v>
      </c>
      <c r="N21" s="26">
        <v>0</v>
      </c>
      <c r="O21" s="26">
        <v>223848.27428363007</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362519.43387250003</v>
      </c>
      <c r="CJ21" s="12"/>
      <c r="CK21" s="15">
        <v>586367.70815613004</v>
      </c>
      <c r="CL21" s="9" t="str">
        <f>IF(ROUND(SUM(CK21),1)&gt;ROUND(SUM(Tabel_B!CK21),1),"Supply &gt; Use",IF(ROUND(SUM(CK21),1)&lt;ROUND(SUM(Tabel_B!CK21),1),"Supply &lt; Use",""))</f>
        <v/>
      </c>
    </row>
    <row r="22" spans="1:90" s="23" customFormat="1" ht="26.25" customHeight="1" x14ac:dyDescent="0.25">
      <c r="A22" s="278" t="s">
        <v>41</v>
      </c>
      <c r="B22" s="210" t="s">
        <v>183</v>
      </c>
      <c r="C22" s="24">
        <v>353611.57191636995</v>
      </c>
      <c r="D22" s="25">
        <v>0</v>
      </c>
      <c r="E22" s="26">
        <v>0</v>
      </c>
      <c r="F22" s="26">
        <v>0</v>
      </c>
      <c r="G22" s="26">
        <v>0</v>
      </c>
      <c r="H22" s="25">
        <v>0</v>
      </c>
      <c r="I22" s="25">
        <v>353611.57191636995</v>
      </c>
      <c r="J22" s="26">
        <v>0</v>
      </c>
      <c r="K22" s="26">
        <v>0</v>
      </c>
      <c r="L22" s="26">
        <v>0</v>
      </c>
      <c r="M22" s="26">
        <v>0</v>
      </c>
      <c r="N22" s="26">
        <v>0</v>
      </c>
      <c r="O22" s="26">
        <v>353611.57191636995</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95236.6</v>
      </c>
      <c r="CJ22" s="12"/>
      <c r="CK22" s="15">
        <v>448848.17191636993</v>
      </c>
      <c r="CL22" s="9" t="str">
        <f>IF(ROUND(SUM(CK22),1)&gt;ROUND(SUM(Tabel_B!CK22),1),"Supply &gt; Use",IF(ROUND(SUM(CK22),1)&lt;ROUND(SUM(Tabel_B!CK22),1),"Supply &lt; Use",""))</f>
        <v/>
      </c>
    </row>
    <row r="23" spans="1:90" s="23" customFormat="1" ht="26.25" customHeight="1" x14ac:dyDescent="0.25">
      <c r="A23" s="278" t="s">
        <v>42</v>
      </c>
      <c r="B23" s="210" t="s">
        <v>184</v>
      </c>
      <c r="C23" s="24">
        <v>304830.46959999995</v>
      </c>
      <c r="D23" s="25">
        <v>0</v>
      </c>
      <c r="E23" s="26">
        <v>0</v>
      </c>
      <c r="F23" s="26">
        <v>0</v>
      </c>
      <c r="G23" s="26">
        <v>0</v>
      </c>
      <c r="H23" s="25">
        <v>0</v>
      </c>
      <c r="I23" s="25">
        <v>304830.46959999995</v>
      </c>
      <c r="J23" s="26">
        <v>0</v>
      </c>
      <c r="K23" s="26">
        <v>0</v>
      </c>
      <c r="L23" s="26">
        <v>0</v>
      </c>
      <c r="M23" s="26">
        <v>0</v>
      </c>
      <c r="N23" s="26">
        <v>0</v>
      </c>
      <c r="O23" s="26">
        <v>304830.46959999995</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245080</v>
      </c>
      <c r="CJ23" s="12"/>
      <c r="CK23" s="15">
        <v>549910.46959999995</v>
      </c>
      <c r="CL23" s="9" t="str">
        <f>IF(ROUND(SUM(CK23),1)&gt;ROUND(SUM(Tabel_B!CK23),1),"Supply &gt; Use",IF(ROUND(SUM(CK23),1)&lt;ROUND(SUM(Tabel_B!CK23),1),"Supply &lt; Use",""))</f>
        <v/>
      </c>
    </row>
    <row r="24" spans="1:90" s="23" customFormat="1" ht="26.25" customHeight="1" x14ac:dyDescent="0.25">
      <c r="A24" s="278" t="s">
        <v>43</v>
      </c>
      <c r="B24" s="210" t="s">
        <v>185</v>
      </c>
      <c r="C24" s="24">
        <v>68644.697662014194</v>
      </c>
      <c r="D24" s="25">
        <v>0</v>
      </c>
      <c r="E24" s="26">
        <v>0</v>
      </c>
      <c r="F24" s="26">
        <v>0</v>
      </c>
      <c r="G24" s="26">
        <v>0</v>
      </c>
      <c r="H24" s="25">
        <v>0</v>
      </c>
      <c r="I24" s="25">
        <v>68644.697662014194</v>
      </c>
      <c r="J24" s="26">
        <v>0</v>
      </c>
      <c r="K24" s="26">
        <v>0</v>
      </c>
      <c r="L24" s="26">
        <v>0</v>
      </c>
      <c r="M24" s="26">
        <v>0</v>
      </c>
      <c r="N24" s="26">
        <v>0</v>
      </c>
      <c r="O24" s="26">
        <v>68644.697662014194</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97941.6</v>
      </c>
      <c r="CJ24" s="12"/>
      <c r="CK24" s="15">
        <v>166586.2976620142</v>
      </c>
      <c r="CL24" s="9" t="str">
        <f>IF(ROUND(SUM(CK24),1)&gt;ROUND(SUM(Tabel_B!CK24),1),"Supply &gt; Use",IF(ROUND(SUM(CK24),1)&lt;ROUND(SUM(Tabel_B!CK24),1),"Supply &lt; Use",""))</f>
        <v/>
      </c>
    </row>
    <row r="25" spans="1:90" s="23" customFormat="1" ht="26.25" customHeight="1" x14ac:dyDescent="0.25">
      <c r="A25" s="278" t="s">
        <v>44</v>
      </c>
      <c r="B25" s="210" t="s">
        <v>186</v>
      </c>
      <c r="C25" s="24">
        <v>112102.28</v>
      </c>
      <c r="D25" s="25">
        <v>0</v>
      </c>
      <c r="E25" s="26">
        <v>0</v>
      </c>
      <c r="F25" s="26">
        <v>0</v>
      </c>
      <c r="G25" s="26">
        <v>0</v>
      </c>
      <c r="H25" s="25">
        <v>0</v>
      </c>
      <c r="I25" s="25">
        <v>112102.28</v>
      </c>
      <c r="J25" s="26">
        <v>0</v>
      </c>
      <c r="K25" s="26">
        <v>0</v>
      </c>
      <c r="L25" s="26">
        <v>0</v>
      </c>
      <c r="M25" s="26">
        <v>0</v>
      </c>
      <c r="N25" s="26">
        <v>0</v>
      </c>
      <c r="O25" s="26">
        <v>112102.28</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228354.6</v>
      </c>
      <c r="CJ25" s="12"/>
      <c r="CK25" s="15">
        <v>340456.88</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291437.37100800005</v>
      </c>
      <c r="CJ26" s="12"/>
      <c r="CK26" s="15">
        <v>291437.37100800005</v>
      </c>
      <c r="CL26" s="9" t="str">
        <f>IF(ROUND(SUM(CK26),1)&gt;ROUND(SUM(Tabel_B!CK26),1),"Supply &gt; Use",IF(ROUND(SUM(CK26),1)&lt;ROUND(SUM(Tabel_B!CK26),1),"Supply &lt; Use",""))</f>
        <v/>
      </c>
    </row>
    <row r="27" spans="1:90" s="23" customFormat="1" ht="26.25" customHeight="1" x14ac:dyDescent="0.25">
      <c r="A27" s="278" t="s">
        <v>46</v>
      </c>
      <c r="B27" s="210" t="s">
        <v>188</v>
      </c>
      <c r="C27" s="24">
        <v>50848.612005064228</v>
      </c>
      <c r="D27" s="25">
        <v>49032.04588866423</v>
      </c>
      <c r="E27" s="26">
        <v>3070.5338583424</v>
      </c>
      <c r="F27" s="26">
        <v>45961.512030321828</v>
      </c>
      <c r="G27" s="26">
        <v>0</v>
      </c>
      <c r="H27" s="25">
        <v>0</v>
      </c>
      <c r="I27" s="25">
        <v>1816.5661163999994</v>
      </c>
      <c r="J27" s="26">
        <v>0</v>
      </c>
      <c r="K27" s="26">
        <v>0</v>
      </c>
      <c r="L27" s="26">
        <v>0</v>
      </c>
      <c r="M27" s="26">
        <v>1816.5661163999994</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32596.6</v>
      </c>
      <c r="CJ27" s="12"/>
      <c r="CK27" s="15">
        <v>83445.212005064226</v>
      </c>
      <c r="CL27" s="9" t="str">
        <f>IF(ROUND(SUM(CK27),1)&gt;ROUND(SUM(Tabel_B!CK27),1),"Supply &gt; Use",IF(ROUND(SUM(CK27),1)&lt;ROUND(SUM(Tabel_B!CK27),1),"Supply &lt; Use",""))</f>
        <v/>
      </c>
    </row>
    <row r="28" spans="1:90" s="23" customFormat="1" ht="26.25" customHeight="1" x14ac:dyDescent="0.25">
      <c r="A28" s="278" t="s">
        <v>47</v>
      </c>
      <c r="B28" s="210" t="s">
        <v>189</v>
      </c>
      <c r="C28" s="24">
        <v>11636.45633799841</v>
      </c>
      <c r="D28" s="25">
        <v>0</v>
      </c>
      <c r="E28" s="26">
        <v>0</v>
      </c>
      <c r="F28" s="26">
        <v>0</v>
      </c>
      <c r="G28" s="26">
        <v>0</v>
      </c>
      <c r="H28" s="25">
        <v>0</v>
      </c>
      <c r="I28" s="25">
        <v>11636.45633799841</v>
      </c>
      <c r="J28" s="26">
        <v>0</v>
      </c>
      <c r="K28" s="26">
        <v>0</v>
      </c>
      <c r="L28" s="26">
        <v>0</v>
      </c>
      <c r="M28" s="26">
        <v>0</v>
      </c>
      <c r="N28" s="26">
        <v>0</v>
      </c>
      <c r="O28" s="26">
        <v>0</v>
      </c>
      <c r="P28" s="26">
        <v>11636.45633799841</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17938.894814200001</v>
      </c>
      <c r="CJ28" s="12"/>
      <c r="CK28" s="15">
        <v>29575.351152198411</v>
      </c>
      <c r="CL28" s="9" t="str">
        <f>IF(ROUND(SUM(CK28),1)&gt;ROUND(SUM(Tabel_B!CK28),1),"Supply &gt; Use",IF(ROUND(SUM(CK28),1)&lt;ROUND(SUM(Tabel_B!CK28),1),"Supply &lt; Use",""))</f>
        <v/>
      </c>
    </row>
    <row r="29" spans="1:90" s="23" customFormat="1" ht="26.25" customHeight="1" x14ac:dyDescent="0.25">
      <c r="A29" s="278" t="s">
        <v>48</v>
      </c>
      <c r="B29" s="210" t="s">
        <v>190</v>
      </c>
      <c r="C29" s="24">
        <v>5756.399088731273</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5756.399088731273</v>
      </c>
      <c r="AE29" s="26">
        <v>0</v>
      </c>
      <c r="AF29" s="26">
        <v>5756.399088731273</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0</v>
      </c>
      <c r="CJ29" s="12"/>
      <c r="CK29" s="15">
        <v>5756.399088731273</v>
      </c>
      <c r="CL29" s="9" t="str">
        <f>IF(ROUND(SUM(CK29),1)&gt;ROUND(SUM(Tabel_B!CK29),1),"Supply &gt; Use",IF(ROUND(SUM(CK29),1)&lt;ROUND(SUM(Tabel_B!CK29),1),"Supply &lt; Use",""))</f>
        <v/>
      </c>
    </row>
    <row r="30" spans="1:90" s="23" customFormat="1" ht="26.25" customHeight="1" x14ac:dyDescent="0.25">
      <c r="A30" s="278" t="s">
        <v>49</v>
      </c>
      <c r="B30" s="210" t="s">
        <v>191</v>
      </c>
      <c r="C30" s="24">
        <v>247217.94124732309</v>
      </c>
      <c r="D30" s="25">
        <v>7404.5312544133285</v>
      </c>
      <c r="E30" s="26">
        <v>7404.5312544133285</v>
      </c>
      <c r="F30" s="26">
        <v>0</v>
      </c>
      <c r="G30" s="26">
        <v>0</v>
      </c>
      <c r="H30" s="25">
        <v>0</v>
      </c>
      <c r="I30" s="25">
        <v>13954.133332325209</v>
      </c>
      <c r="J30" s="26">
        <v>3109.7630264048303</v>
      </c>
      <c r="K30" s="26">
        <v>38.917037936527962</v>
      </c>
      <c r="L30" s="26">
        <v>564.6731085040002</v>
      </c>
      <c r="M30" s="26">
        <v>1896.5811083712374</v>
      </c>
      <c r="N30" s="26">
        <v>1471.7704310508316</v>
      </c>
      <c r="O30" s="26">
        <v>11.275583035064642</v>
      </c>
      <c r="P30" s="26">
        <v>5182.3521292090845</v>
      </c>
      <c r="Q30" s="26">
        <v>57.84615312579249</v>
      </c>
      <c r="R30" s="26">
        <v>660.4562522700561</v>
      </c>
      <c r="S30" s="26">
        <v>102.00332501847851</v>
      </c>
      <c r="T30" s="26">
        <v>320.82134901786054</v>
      </c>
      <c r="U30" s="26">
        <v>8.8952583104340714</v>
      </c>
      <c r="V30" s="26">
        <v>3.7424795177422818</v>
      </c>
      <c r="W30" s="26">
        <v>2.6152018215941393</v>
      </c>
      <c r="X30" s="26">
        <v>10.619148242477804</v>
      </c>
      <c r="Y30" s="26">
        <v>6.524609115182856</v>
      </c>
      <c r="Z30" s="26">
        <v>0.60279474611212425</v>
      </c>
      <c r="AA30" s="26">
        <v>500.63750092929382</v>
      </c>
      <c r="AB30" s="26">
        <v>4.0368356986072911</v>
      </c>
      <c r="AC30" s="25">
        <v>222010.77142188349</v>
      </c>
      <c r="AD30" s="25">
        <v>3500.3163493847769</v>
      </c>
      <c r="AE30" s="26">
        <v>0.4934115301409866</v>
      </c>
      <c r="AF30" s="26">
        <v>3499.8229378546357</v>
      </c>
      <c r="AG30" s="25">
        <v>71.838627287042044</v>
      </c>
      <c r="AH30" s="25">
        <v>41.289072036960981</v>
      </c>
      <c r="AI30" s="26">
        <v>0</v>
      </c>
      <c r="AJ30" s="26">
        <v>41.289072036960981</v>
      </c>
      <c r="AK30" s="26">
        <v>0</v>
      </c>
      <c r="AL30" s="25">
        <v>0</v>
      </c>
      <c r="AM30" s="26">
        <v>0</v>
      </c>
      <c r="AN30" s="26">
        <v>0</v>
      </c>
      <c r="AO30" s="26">
        <v>0</v>
      </c>
      <c r="AP30" s="26">
        <v>0</v>
      </c>
      <c r="AQ30" s="26">
        <v>0</v>
      </c>
      <c r="AR30" s="25">
        <v>6.4988217311791079</v>
      </c>
      <c r="AS30" s="25">
        <v>0.49942705823718264</v>
      </c>
      <c r="AT30" s="26">
        <v>0</v>
      </c>
      <c r="AU30" s="26">
        <v>0.49942705823718264</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22.921044197006733</v>
      </c>
      <c r="BP30" s="25">
        <v>0</v>
      </c>
      <c r="BQ30" s="25">
        <v>199.32489561798826</v>
      </c>
      <c r="BR30" s="26">
        <v>199.32489561798826</v>
      </c>
      <c r="BS30" s="26">
        <v>0</v>
      </c>
      <c r="BT30" s="25">
        <v>2.3959950920410646</v>
      </c>
      <c r="BU30" s="26">
        <v>1.1875049264301041</v>
      </c>
      <c r="BV30" s="26">
        <v>1.2084901656109603</v>
      </c>
      <c r="BW30" s="25">
        <v>2.6549165904623266</v>
      </c>
      <c r="BX30" s="26">
        <v>0.37838401389503085</v>
      </c>
      <c r="BY30" s="26">
        <v>0</v>
      </c>
      <c r="BZ30" s="26">
        <v>2.2765325765672957</v>
      </c>
      <c r="CA30" s="25">
        <v>0.76608970535710874</v>
      </c>
      <c r="CB30" s="25">
        <v>0</v>
      </c>
      <c r="CC30" s="11"/>
      <c r="CD30" s="13"/>
      <c r="CE30" s="13"/>
      <c r="CF30" s="13"/>
      <c r="CG30" s="12"/>
      <c r="CH30" s="12"/>
      <c r="CI30" s="17">
        <v>77889.240000000005</v>
      </c>
      <c r="CJ30" s="12"/>
      <c r="CK30" s="15">
        <v>325107.18124732311</v>
      </c>
      <c r="CL30" s="9" t="str">
        <f>IF(ROUND(SUM(CK30),1)&gt;ROUND(SUM(Tabel_B!CK30),1),"Supply &gt; Use",IF(ROUND(SUM(CK30),1)&lt;ROUND(SUM(Tabel_B!CK30),1),"Supply &lt; Use",""))</f>
        <v/>
      </c>
    </row>
    <row r="31" spans="1:90" s="23" customFormat="1" ht="26.25" customHeight="1" x14ac:dyDescent="0.25">
      <c r="A31" s="278" t="s">
        <v>50</v>
      </c>
      <c r="B31" s="210" t="s">
        <v>192</v>
      </c>
      <c r="C31" s="24">
        <v>46103.009924051534</v>
      </c>
      <c r="D31" s="25">
        <v>0</v>
      </c>
      <c r="E31" s="26">
        <v>0</v>
      </c>
      <c r="F31" s="26">
        <v>0</v>
      </c>
      <c r="G31" s="26">
        <v>0</v>
      </c>
      <c r="H31" s="25">
        <v>0</v>
      </c>
      <c r="I31" s="25">
        <v>319.33327014475799</v>
      </c>
      <c r="J31" s="26">
        <v>0</v>
      </c>
      <c r="K31" s="26">
        <v>0</v>
      </c>
      <c r="L31" s="26">
        <v>104.17063674600031</v>
      </c>
      <c r="M31" s="26">
        <v>0</v>
      </c>
      <c r="N31" s="26">
        <v>0</v>
      </c>
      <c r="O31" s="26">
        <v>2.0954504288731068</v>
      </c>
      <c r="P31" s="26">
        <v>0</v>
      </c>
      <c r="Q31" s="26">
        <v>0</v>
      </c>
      <c r="R31" s="26">
        <v>121.29091259041036</v>
      </c>
      <c r="S31" s="26">
        <v>0</v>
      </c>
      <c r="T31" s="26">
        <v>0</v>
      </c>
      <c r="U31" s="26">
        <v>0</v>
      </c>
      <c r="V31" s="26">
        <v>0</v>
      </c>
      <c r="W31" s="26">
        <v>0</v>
      </c>
      <c r="X31" s="26">
        <v>0</v>
      </c>
      <c r="Y31" s="26">
        <v>0</v>
      </c>
      <c r="Z31" s="26">
        <v>0</v>
      </c>
      <c r="AA31" s="26">
        <v>91.776270379474255</v>
      </c>
      <c r="AB31" s="26">
        <v>0</v>
      </c>
      <c r="AC31" s="25">
        <v>41122.633778706775</v>
      </c>
      <c r="AD31" s="25">
        <v>4661.0428752000007</v>
      </c>
      <c r="AE31" s="26">
        <v>0</v>
      </c>
      <c r="AF31" s="26">
        <v>4661.0428752000007</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46103.009924051534</v>
      </c>
      <c r="CL31" s="9" t="str">
        <f>IF(ROUND(SUM(CK31),1)&gt;ROUND(SUM(Tabel_B!CK31),1),"Supply &gt; Use",IF(ROUND(SUM(CK31),1)&lt;ROUND(SUM(Tabel_B!CK31),1),"Supply &lt; Use",""))</f>
        <v/>
      </c>
    </row>
    <row r="32" spans="1:90" s="23" customFormat="1" ht="26.25" customHeight="1" x14ac:dyDescent="0.25">
      <c r="A32" s="276" t="s">
        <v>51</v>
      </c>
      <c r="B32" s="206" t="s">
        <v>193</v>
      </c>
      <c r="C32" s="19">
        <v>1761746.8451610506</v>
      </c>
      <c r="D32" s="19">
        <v>47264.043851167655</v>
      </c>
      <c r="E32" s="19">
        <v>36771.190810145825</v>
      </c>
      <c r="F32" s="19">
        <v>7033.3624033649467</v>
      </c>
      <c r="G32" s="19">
        <v>3459.4906376568838</v>
      </c>
      <c r="H32" s="19">
        <v>6786.1052591706266</v>
      </c>
      <c r="I32" s="19">
        <v>939329.54791315692</v>
      </c>
      <c r="J32" s="19">
        <v>71401.178542081907</v>
      </c>
      <c r="K32" s="19">
        <v>8347.675083602795</v>
      </c>
      <c r="L32" s="19">
        <v>2998.3011838713014</v>
      </c>
      <c r="M32" s="19">
        <v>20843.427959137167</v>
      </c>
      <c r="N32" s="19">
        <v>10594.663233922052</v>
      </c>
      <c r="O32" s="19">
        <v>106349.40771319112</v>
      </c>
      <c r="P32" s="19">
        <v>487331.43894022953</v>
      </c>
      <c r="Q32" s="19">
        <v>7580.6575141109543</v>
      </c>
      <c r="R32" s="19">
        <v>3969.3367539468031</v>
      </c>
      <c r="S32" s="19">
        <v>66794.444964808834</v>
      </c>
      <c r="T32" s="19">
        <v>126985.65519558922</v>
      </c>
      <c r="U32" s="19">
        <v>5817.6866075546595</v>
      </c>
      <c r="V32" s="19">
        <v>1977.3135877588688</v>
      </c>
      <c r="W32" s="19">
        <v>1508.5349994655594</v>
      </c>
      <c r="X32" s="19">
        <v>4828.3394013719453</v>
      </c>
      <c r="Y32" s="19">
        <v>3418.0782084894249</v>
      </c>
      <c r="Z32" s="19">
        <v>711.93361614567448</v>
      </c>
      <c r="AA32" s="19">
        <v>4596.0183414092444</v>
      </c>
      <c r="AB32" s="19">
        <v>3275.4560664702703</v>
      </c>
      <c r="AC32" s="19">
        <v>296467.30775150063</v>
      </c>
      <c r="AD32" s="19">
        <v>27458.906404948368</v>
      </c>
      <c r="AE32" s="19">
        <v>2564.7846482201385</v>
      </c>
      <c r="AF32" s="19">
        <v>24894.121756728229</v>
      </c>
      <c r="AG32" s="19">
        <v>54891.010984200424</v>
      </c>
      <c r="AH32" s="19">
        <v>58857.899973597487</v>
      </c>
      <c r="AI32" s="19">
        <v>10565.09599778098</v>
      </c>
      <c r="AJ32" s="19">
        <v>21920.508200789194</v>
      </c>
      <c r="AK32" s="19">
        <v>26372.295775027309</v>
      </c>
      <c r="AL32" s="19">
        <v>156411.08089974779</v>
      </c>
      <c r="AM32" s="19">
        <v>58247.647383886244</v>
      </c>
      <c r="AN32" s="19">
        <v>29514.474294681735</v>
      </c>
      <c r="AO32" s="19">
        <v>56151.33299934199</v>
      </c>
      <c r="AP32" s="19">
        <v>9302.0648391461218</v>
      </c>
      <c r="AQ32" s="19">
        <v>3195.5613826916965</v>
      </c>
      <c r="AR32" s="19">
        <v>22026.382570260634</v>
      </c>
      <c r="AS32" s="19">
        <v>10005.476655522096</v>
      </c>
      <c r="AT32" s="19">
        <v>1900.9580698106311</v>
      </c>
      <c r="AU32" s="19">
        <v>1982.5825417807832</v>
      </c>
      <c r="AV32" s="19">
        <v>1311.2789969511405</v>
      </c>
      <c r="AW32" s="19">
        <v>4810.6570469795388</v>
      </c>
      <c r="AX32" s="19">
        <v>3441.4945293518817</v>
      </c>
      <c r="AY32" s="19">
        <v>1602.9162042171465</v>
      </c>
      <c r="AZ32" s="19">
        <v>750.95779041572098</v>
      </c>
      <c r="BA32" s="19">
        <v>1087.6205347190144</v>
      </c>
      <c r="BB32" s="19">
        <v>3716.5476318288215</v>
      </c>
      <c r="BC32" s="19">
        <v>0</v>
      </c>
      <c r="BD32" s="19">
        <v>26177.669115586705</v>
      </c>
      <c r="BE32" s="19">
        <v>16951.028070980454</v>
      </c>
      <c r="BF32" s="19">
        <v>4691.7171347720787</v>
      </c>
      <c r="BG32" s="19">
        <v>2775.0035794250421</v>
      </c>
      <c r="BH32" s="19">
        <v>693.54992354495096</v>
      </c>
      <c r="BI32" s="19">
        <v>1066.3704068641773</v>
      </c>
      <c r="BJ32" s="19">
        <v>19054.632731717549</v>
      </c>
      <c r="BK32" s="19">
        <v>5957.4808485445101</v>
      </c>
      <c r="BL32" s="19">
        <v>5731.1814680407169</v>
      </c>
      <c r="BM32" s="19">
        <v>514.00665126299452</v>
      </c>
      <c r="BN32" s="19">
        <v>6851.9637638693248</v>
      </c>
      <c r="BO32" s="19">
        <v>25985.879513140655</v>
      </c>
      <c r="BP32" s="19">
        <v>11968.125378457828</v>
      </c>
      <c r="BQ32" s="19">
        <v>27353.058557200013</v>
      </c>
      <c r="BR32" s="19">
        <v>17745.345271388869</v>
      </c>
      <c r="BS32" s="19">
        <v>9607.7132858111436</v>
      </c>
      <c r="BT32" s="19">
        <v>9426.0412370235936</v>
      </c>
      <c r="BU32" s="19">
        <v>4999.6668820797349</v>
      </c>
      <c r="BV32" s="19">
        <v>4426.3743549438595</v>
      </c>
      <c r="BW32" s="19">
        <v>12031.219080508388</v>
      </c>
      <c r="BX32" s="19">
        <v>2625.9046241833307</v>
      </c>
      <c r="BY32" s="19">
        <v>934.80976309663981</v>
      </c>
      <c r="BZ32" s="19">
        <v>8470.5046932284167</v>
      </c>
      <c r="CA32" s="19">
        <v>3094.4151229622221</v>
      </c>
      <c r="CB32" s="19">
        <v>0</v>
      </c>
      <c r="CC32" s="19">
        <v>462007.23695578048</v>
      </c>
      <c r="CD32" s="19">
        <v>236683.04221245126</v>
      </c>
      <c r="CE32" s="19">
        <v>112896.05911025847</v>
      </c>
      <c r="CF32" s="19">
        <v>112428.13563307076</v>
      </c>
      <c r="CG32" s="19">
        <v>54901.481833342055</v>
      </c>
      <c r="CH32" s="22"/>
      <c r="CI32" s="19">
        <v>4887.1590594014515</v>
      </c>
      <c r="CJ32" s="22"/>
      <c r="CK32" s="19">
        <v>2283542.7230095747</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25967.180755157922</v>
      </c>
      <c r="CH33" s="12"/>
      <c r="CI33" s="15">
        <v>2590.9850014593098</v>
      </c>
      <c r="CJ33" s="28"/>
      <c r="CK33" s="15">
        <v>28558.165756617233</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28934.301078184129</v>
      </c>
      <c r="CH34" s="12"/>
      <c r="CI34" s="17">
        <v>2296.1740579421416</v>
      </c>
      <c r="CJ34" s="12"/>
      <c r="CK34" s="15">
        <v>31230.475136126272</v>
      </c>
      <c r="CL34" s="9" t="str">
        <f>IF(ROUND(SUM(CK34),1)&gt;ROUND(SUM(Tabel_B!CK34),1),"Supply &gt; Use",IF(ROUND(SUM(CK34),1)&lt;ROUND(SUM(Tabel_B!CK34),1),"Supply &lt; Use",""))</f>
        <v/>
      </c>
    </row>
    <row r="35" spans="1:90" s="23" customFormat="1" ht="38.25" customHeight="1" x14ac:dyDescent="0.25">
      <c r="A35" s="280" t="s">
        <v>54</v>
      </c>
      <c r="B35" s="207" t="s">
        <v>196</v>
      </c>
      <c r="C35" s="24">
        <v>1454674.6043825059</v>
      </c>
      <c r="D35" s="25">
        <v>47173.578566856173</v>
      </c>
      <c r="E35" s="33">
        <v>36771.190810145825</v>
      </c>
      <c r="F35" s="33">
        <v>7033.3624033649467</v>
      </c>
      <c r="G35" s="33">
        <v>3369.0253533454006</v>
      </c>
      <c r="H35" s="34">
        <v>6786.1052591706266</v>
      </c>
      <c r="I35" s="25">
        <v>636425.64738478092</v>
      </c>
      <c r="J35" s="33">
        <v>64693.868880817528</v>
      </c>
      <c r="K35" s="33">
        <v>8306.9357954896805</v>
      </c>
      <c r="L35" s="33">
        <v>2997.7940427882509</v>
      </c>
      <c r="M35" s="33">
        <v>18075.820302898515</v>
      </c>
      <c r="N35" s="33">
        <v>8785.2904077456624</v>
      </c>
      <c r="O35" s="33">
        <v>106349.39751176552</v>
      </c>
      <c r="P35" s="33">
        <v>207826.89036009886</v>
      </c>
      <c r="Q35" s="33">
        <v>7580.6575141109543</v>
      </c>
      <c r="R35" s="33">
        <v>3968.746265046123</v>
      </c>
      <c r="S35" s="33">
        <v>62950.546749683177</v>
      </c>
      <c r="T35" s="33">
        <v>120073.13286496628</v>
      </c>
      <c r="U35" s="33">
        <v>5798.2367063395559</v>
      </c>
      <c r="V35" s="33">
        <v>1977.2617497562269</v>
      </c>
      <c r="W35" s="33">
        <v>1508.4867574682014</v>
      </c>
      <c r="X35" s="33">
        <v>4821.2577144583029</v>
      </c>
      <c r="Y35" s="33">
        <v>3417.0857712419693</v>
      </c>
      <c r="Z35" s="33">
        <v>709.00210576777602</v>
      </c>
      <c r="AA35" s="33">
        <v>3312.1537671137789</v>
      </c>
      <c r="AB35" s="33">
        <v>3273.0821172248666</v>
      </c>
      <c r="AC35" s="34">
        <v>296466.80070375884</v>
      </c>
      <c r="AD35" s="25">
        <v>27458.906404948368</v>
      </c>
      <c r="AE35" s="33">
        <v>2564.7846482201385</v>
      </c>
      <c r="AF35" s="33">
        <v>24894.121756728229</v>
      </c>
      <c r="AG35" s="34">
        <v>51502.646750355496</v>
      </c>
      <c r="AH35" s="25">
        <v>58431.242586031338</v>
      </c>
      <c r="AI35" s="33">
        <v>10208.390047605895</v>
      </c>
      <c r="AJ35" s="33">
        <v>21850.556763398134</v>
      </c>
      <c r="AK35" s="33">
        <v>26372.295775027309</v>
      </c>
      <c r="AL35" s="25">
        <v>156411.08089974779</v>
      </c>
      <c r="AM35" s="33">
        <v>58247.647383886244</v>
      </c>
      <c r="AN35" s="33">
        <v>29514.474294681735</v>
      </c>
      <c r="AO35" s="33">
        <v>56151.33299934199</v>
      </c>
      <c r="AP35" s="33">
        <v>9302.0648391461218</v>
      </c>
      <c r="AQ35" s="33">
        <v>3195.5613826916965</v>
      </c>
      <c r="AR35" s="34">
        <v>22026.382570260634</v>
      </c>
      <c r="AS35" s="25">
        <v>9894.6038984820079</v>
      </c>
      <c r="AT35" s="33">
        <v>1899.4552243540929</v>
      </c>
      <c r="AU35" s="33">
        <v>1982.5825417807832</v>
      </c>
      <c r="AV35" s="33">
        <v>1311.2789969511405</v>
      </c>
      <c r="AW35" s="33">
        <v>4701.2871353959899</v>
      </c>
      <c r="AX35" s="25">
        <v>3441.4945293518817</v>
      </c>
      <c r="AY35" s="33">
        <v>1602.9162042171465</v>
      </c>
      <c r="AZ35" s="33">
        <v>750.95779041572098</v>
      </c>
      <c r="BA35" s="33">
        <v>1087.6205347190144</v>
      </c>
      <c r="BB35" s="34">
        <v>3675.4412763379091</v>
      </c>
      <c r="BC35" s="33">
        <v>0</v>
      </c>
      <c r="BD35" s="25">
        <v>26111.6055187479</v>
      </c>
      <c r="BE35" s="33">
        <v>16902.201774939265</v>
      </c>
      <c r="BF35" s="33">
        <v>4689.9754233240737</v>
      </c>
      <c r="BG35" s="33">
        <v>2759.5079900754313</v>
      </c>
      <c r="BH35" s="33">
        <v>693.54992354495096</v>
      </c>
      <c r="BI35" s="33">
        <v>1066.3704068641773</v>
      </c>
      <c r="BJ35" s="25">
        <v>19010.329144382995</v>
      </c>
      <c r="BK35" s="33">
        <v>5949.435476104155</v>
      </c>
      <c r="BL35" s="33">
        <v>5731.1814680407169</v>
      </c>
      <c r="BM35" s="33">
        <v>514.00665126299452</v>
      </c>
      <c r="BN35" s="33">
        <v>6815.7055489751274</v>
      </c>
      <c r="BO35" s="34">
        <v>25985.879513140655</v>
      </c>
      <c r="BP35" s="34">
        <v>11968.125378457828</v>
      </c>
      <c r="BQ35" s="25">
        <v>27353.058557200013</v>
      </c>
      <c r="BR35" s="33">
        <v>17745.345271388869</v>
      </c>
      <c r="BS35" s="33">
        <v>9607.7132858111436</v>
      </c>
      <c r="BT35" s="25">
        <v>9426.0412370235936</v>
      </c>
      <c r="BU35" s="33">
        <v>4999.6668820797349</v>
      </c>
      <c r="BV35" s="33">
        <v>4426.3743549438595</v>
      </c>
      <c r="BW35" s="25">
        <v>12031.219080508388</v>
      </c>
      <c r="BX35" s="33">
        <v>2625.9046241833307</v>
      </c>
      <c r="BY35" s="33">
        <v>934.80976309663981</v>
      </c>
      <c r="BZ35" s="33">
        <v>8470.5046932284167</v>
      </c>
      <c r="CA35" s="34">
        <v>3094.4151229622221</v>
      </c>
      <c r="CB35" s="34">
        <v>0</v>
      </c>
      <c r="CC35" s="35">
        <v>462007.23695578048</v>
      </c>
      <c r="CD35" s="36">
        <v>236683.04221245126</v>
      </c>
      <c r="CE35" s="36">
        <v>112896.05911025847</v>
      </c>
      <c r="CF35" s="36">
        <v>112428.13563307076</v>
      </c>
      <c r="CG35" s="17">
        <v>0</v>
      </c>
      <c r="CH35" s="12"/>
      <c r="CI35" s="12"/>
      <c r="CJ35" s="12"/>
      <c r="CK35" s="15">
        <v>1916681.8413382864</v>
      </c>
      <c r="CL35" s="9" t="str">
        <f>IF(ROUND(SUM(CK35),1)&gt;ROUND(SUM(Tabel_B!CK35),1),"Supply &gt; Use",IF(ROUND(SUM(CK35),1)&lt;ROUND(SUM(Tabel_B!CK35),1),"Supply &lt; Use",""))</f>
        <v/>
      </c>
    </row>
    <row r="36" spans="1:90" s="23" customFormat="1" ht="26.25" customHeight="1" x14ac:dyDescent="0.25">
      <c r="A36" s="281" t="s">
        <v>55</v>
      </c>
      <c r="B36" s="231" t="s">
        <v>197</v>
      </c>
      <c r="C36" s="24">
        <v>307072.2407785448</v>
      </c>
      <c r="D36" s="25">
        <v>90.465284311483273</v>
      </c>
      <c r="E36" s="37">
        <v>0</v>
      </c>
      <c r="F36" s="37">
        <v>0</v>
      </c>
      <c r="G36" s="37">
        <v>90.465284311483273</v>
      </c>
      <c r="H36" s="38">
        <v>0</v>
      </c>
      <c r="I36" s="25">
        <v>302903.90052837605</v>
      </c>
      <c r="J36" s="37">
        <v>6707.3096612643803</v>
      </c>
      <c r="K36" s="37">
        <v>40.739288113114</v>
      </c>
      <c r="L36" s="37">
        <v>0.50714108305058403</v>
      </c>
      <c r="M36" s="37">
        <v>2767.607656238652</v>
      </c>
      <c r="N36" s="37">
        <v>1809.3728261763893</v>
      </c>
      <c r="O36" s="37">
        <v>1.020142559528245E-2</v>
      </c>
      <c r="P36" s="37">
        <v>279504.54858013068</v>
      </c>
      <c r="Q36" s="37">
        <v>0</v>
      </c>
      <c r="R36" s="37">
        <v>0.59048890068012572</v>
      </c>
      <c r="S36" s="37">
        <v>3843.8982151256587</v>
      </c>
      <c r="T36" s="37">
        <v>6912.5223306229436</v>
      </c>
      <c r="U36" s="37">
        <v>19.449901215103825</v>
      </c>
      <c r="V36" s="37">
        <v>5.183800264200792E-2</v>
      </c>
      <c r="W36" s="37">
        <v>4.8241997357992061E-2</v>
      </c>
      <c r="X36" s="37">
        <v>7.0816869136422742</v>
      </c>
      <c r="Y36" s="37">
        <v>0.99243724745559203</v>
      </c>
      <c r="Z36" s="37">
        <v>2.9315103778985181</v>
      </c>
      <c r="AA36" s="37">
        <v>1283.8645742954654</v>
      </c>
      <c r="AB36" s="37">
        <v>2.3739492454035505</v>
      </c>
      <c r="AC36" s="38">
        <v>0.50704774177084577</v>
      </c>
      <c r="AD36" s="25">
        <v>0</v>
      </c>
      <c r="AE36" s="37">
        <v>0</v>
      </c>
      <c r="AF36" s="37">
        <v>0</v>
      </c>
      <c r="AG36" s="38">
        <v>3388.364233844929</v>
      </c>
      <c r="AH36" s="25">
        <v>426.65738756614684</v>
      </c>
      <c r="AI36" s="37">
        <v>356.70595017508447</v>
      </c>
      <c r="AJ36" s="37">
        <v>69.951437391062385</v>
      </c>
      <c r="AK36" s="37">
        <v>0</v>
      </c>
      <c r="AL36" s="25">
        <v>0</v>
      </c>
      <c r="AM36" s="37">
        <v>0</v>
      </c>
      <c r="AN36" s="37">
        <v>0</v>
      </c>
      <c r="AO36" s="37">
        <v>0</v>
      </c>
      <c r="AP36" s="37">
        <v>0</v>
      </c>
      <c r="AQ36" s="37">
        <v>0</v>
      </c>
      <c r="AR36" s="38">
        <v>0</v>
      </c>
      <c r="AS36" s="25">
        <v>110.87275704008731</v>
      </c>
      <c r="AT36" s="37">
        <v>1.5028454565381815</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307072.2407785448</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3620120.1547144339</v>
      </c>
      <c r="D38" s="42">
        <v>103700.62099424521</v>
      </c>
      <c r="E38" s="42">
        <v>47246.255922901553</v>
      </c>
      <c r="F38" s="42">
        <v>52994.874433686775</v>
      </c>
      <c r="G38" s="42">
        <v>3459.4906376568838</v>
      </c>
      <c r="H38" s="42">
        <v>6786.1052591706266</v>
      </c>
      <c r="I38" s="42">
        <v>2463866.92792024</v>
      </c>
      <c r="J38" s="42">
        <v>74510.941568486742</v>
      </c>
      <c r="K38" s="42">
        <v>8386.5921215393228</v>
      </c>
      <c r="L38" s="42">
        <v>3667.1449291213021</v>
      </c>
      <c r="M38" s="42">
        <v>24556.575183908404</v>
      </c>
      <c r="N38" s="42">
        <v>12066.433664972883</v>
      </c>
      <c r="O38" s="42">
        <v>1541376.5715086693</v>
      </c>
      <c r="P38" s="42">
        <v>504150.24740743701</v>
      </c>
      <c r="Q38" s="42">
        <v>7638.5036672367469</v>
      </c>
      <c r="R38" s="42">
        <v>4751.0839188072696</v>
      </c>
      <c r="S38" s="42">
        <v>66896.448289827313</v>
      </c>
      <c r="T38" s="42">
        <v>189103.57473280758</v>
      </c>
      <c r="U38" s="42">
        <v>5826.5818658650933</v>
      </c>
      <c r="V38" s="42">
        <v>1981.0560672766112</v>
      </c>
      <c r="W38" s="42">
        <v>1511.1502012871535</v>
      </c>
      <c r="X38" s="42">
        <v>4838.9585496144227</v>
      </c>
      <c r="Y38" s="42">
        <v>3424.6028176046079</v>
      </c>
      <c r="Z38" s="42">
        <v>712.53641089178655</v>
      </c>
      <c r="AA38" s="42">
        <v>5188.4321127180128</v>
      </c>
      <c r="AB38" s="42">
        <v>3279.4929021688777</v>
      </c>
      <c r="AC38" s="42">
        <v>559600.71295209089</v>
      </c>
      <c r="AD38" s="42">
        <v>41376.664718264423</v>
      </c>
      <c r="AE38" s="42">
        <v>2565.2780597502797</v>
      </c>
      <c r="AF38" s="42">
        <v>38811.386658514137</v>
      </c>
      <c r="AG38" s="42">
        <v>54962.849611487465</v>
      </c>
      <c r="AH38" s="42">
        <v>58899.189045634448</v>
      </c>
      <c r="AI38" s="42">
        <v>10565.09599778098</v>
      </c>
      <c r="AJ38" s="42">
        <v>21961.797272826156</v>
      </c>
      <c r="AK38" s="42">
        <v>26372.295775027309</v>
      </c>
      <c r="AL38" s="42">
        <v>156411.08089974779</v>
      </c>
      <c r="AM38" s="42">
        <v>58247.647383886244</v>
      </c>
      <c r="AN38" s="42">
        <v>29514.474294681735</v>
      </c>
      <c r="AO38" s="42">
        <v>56151.33299934199</v>
      </c>
      <c r="AP38" s="42">
        <v>9302.0648391461218</v>
      </c>
      <c r="AQ38" s="42">
        <v>3195.5613826916965</v>
      </c>
      <c r="AR38" s="42">
        <v>22032.881391991814</v>
      </c>
      <c r="AS38" s="42">
        <v>10005.976082580333</v>
      </c>
      <c r="AT38" s="42">
        <v>1900.9580698106311</v>
      </c>
      <c r="AU38" s="42">
        <v>1983.0819688390204</v>
      </c>
      <c r="AV38" s="42">
        <v>1311.2789969511405</v>
      </c>
      <c r="AW38" s="42">
        <v>4810.6570469795388</v>
      </c>
      <c r="AX38" s="42">
        <v>3441.4945293518817</v>
      </c>
      <c r="AY38" s="42">
        <v>1602.9162042171465</v>
      </c>
      <c r="AZ38" s="42">
        <v>750.95779041572098</v>
      </c>
      <c r="BA38" s="42">
        <v>1087.6205347190144</v>
      </c>
      <c r="BB38" s="42">
        <v>3716.5476318288215</v>
      </c>
      <c r="BC38" s="42">
        <v>0</v>
      </c>
      <c r="BD38" s="42">
        <v>26177.669115586705</v>
      </c>
      <c r="BE38" s="42">
        <v>16951.028070980454</v>
      </c>
      <c r="BF38" s="42">
        <v>4691.7171347720787</v>
      </c>
      <c r="BG38" s="42">
        <v>2775.0035794250421</v>
      </c>
      <c r="BH38" s="42">
        <v>693.54992354495096</v>
      </c>
      <c r="BI38" s="42">
        <v>1066.3704068641773</v>
      </c>
      <c r="BJ38" s="42">
        <v>19054.632731717549</v>
      </c>
      <c r="BK38" s="42">
        <v>5957.4808485445101</v>
      </c>
      <c r="BL38" s="42">
        <v>5731.1814680407169</v>
      </c>
      <c r="BM38" s="42">
        <v>514.00665126299452</v>
      </c>
      <c r="BN38" s="42">
        <v>6851.9637638693248</v>
      </c>
      <c r="BO38" s="42">
        <v>26008.800557337661</v>
      </c>
      <c r="BP38" s="42">
        <v>11968.125378457828</v>
      </c>
      <c r="BQ38" s="42">
        <v>27552.383452818001</v>
      </c>
      <c r="BR38" s="42">
        <v>17944.670167006858</v>
      </c>
      <c r="BS38" s="42">
        <v>9607.7132858111436</v>
      </c>
      <c r="BT38" s="42">
        <v>9428.4372321156352</v>
      </c>
      <c r="BU38" s="42">
        <v>5000.8543870061649</v>
      </c>
      <c r="BV38" s="42">
        <v>4427.5828451094703</v>
      </c>
      <c r="BW38" s="42">
        <v>12033.87399709885</v>
      </c>
      <c r="BX38" s="42">
        <v>2626.2830081972256</v>
      </c>
      <c r="BY38" s="42">
        <v>934.80976309663981</v>
      </c>
      <c r="BZ38" s="42">
        <v>8472.7812258049835</v>
      </c>
      <c r="CA38" s="42">
        <v>3095.1812126675791</v>
      </c>
      <c r="CB38" s="42">
        <v>0</v>
      </c>
      <c r="CC38" s="42">
        <v>462007.23695578048</v>
      </c>
      <c r="CD38" s="42">
        <v>236683.04221245126</v>
      </c>
      <c r="CE38" s="42">
        <v>112896.05911025847</v>
      </c>
      <c r="CF38" s="42">
        <v>112428.13563307076</v>
      </c>
      <c r="CG38" s="42">
        <v>54901.481833342055</v>
      </c>
      <c r="CH38" s="43"/>
      <c r="CI38" s="42">
        <v>4013915.2481403919</v>
      </c>
      <c r="CJ38" s="42">
        <v>92419.247605190452</v>
      </c>
      <c r="CK38" s="42">
        <v>8243363.3692491371</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92419.247605190452</v>
      </c>
      <c r="D3" s="321">
        <v>48940.970675502242</v>
      </c>
      <c r="E3" s="321">
        <v>2979.4586451804162</v>
      </c>
      <c r="F3" s="321">
        <v>45961.512030321828</v>
      </c>
      <c r="G3" s="321">
        <v>0</v>
      </c>
      <c r="H3" s="321">
        <v>0</v>
      </c>
      <c r="I3" s="321">
        <v>11636.45633799841</v>
      </c>
      <c r="J3" s="321">
        <v>0</v>
      </c>
      <c r="K3" s="321">
        <v>0</v>
      </c>
      <c r="L3" s="321">
        <v>0</v>
      </c>
      <c r="M3" s="321">
        <v>0</v>
      </c>
      <c r="N3" s="321">
        <v>0</v>
      </c>
      <c r="O3" s="321">
        <v>0</v>
      </c>
      <c r="P3" s="321">
        <v>11636.45633799841</v>
      </c>
      <c r="Q3" s="321">
        <v>0</v>
      </c>
      <c r="R3" s="321">
        <v>0</v>
      </c>
      <c r="S3" s="321">
        <v>0</v>
      </c>
      <c r="T3" s="321">
        <v>0</v>
      </c>
      <c r="U3" s="321">
        <v>0</v>
      </c>
      <c r="V3" s="321">
        <v>0</v>
      </c>
      <c r="W3" s="321">
        <v>0</v>
      </c>
      <c r="X3" s="321">
        <v>0</v>
      </c>
      <c r="Y3" s="321">
        <v>0</v>
      </c>
      <c r="Z3" s="321">
        <v>0</v>
      </c>
      <c r="AA3" s="321">
        <v>0</v>
      </c>
      <c r="AB3" s="321">
        <v>0</v>
      </c>
      <c r="AC3" s="321">
        <v>31841.82059168979</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92419.247605190452</v>
      </c>
      <c r="CL3" s="144" t="str">
        <f>IF(ROUND(SUM(CK3),1)&gt;ROUND(SUM(Tabel_A!CK3),1),"Supply &lt; Use",IF(ROUND(SUM(CK3),1)&lt;ROUND(SUM(Tabel_A!CK3),1),"Supply &gt; Use",""))</f>
        <v/>
      </c>
    </row>
    <row r="4" spans="1:90"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1127.6447458208183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1127.6447458208183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1127.6447458208183</v>
      </c>
      <c r="CL6" s="144" t="str">
        <f>IF(ROUND(SUM(CK6),1)&gt;ROUND(SUM(Tabel_A!CK6),1),"Supply &lt; Use",IF(ROUND(SUM(CK6),1)&lt;ROUND(SUM(Tabel_A!CK6),1),"Supply &gt; Use",""))</f>
        <v/>
      </c>
    </row>
    <row r="7" spans="1:90" s="152" customFormat="1" ht="26.25" customHeight="1" x14ac:dyDescent="0.25">
      <c r="A7" s="278" t="s">
        <v>26</v>
      </c>
      <c r="B7" s="207" t="s">
        <v>168</v>
      </c>
      <c r="C7" s="146">
        <v>12623.480773517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12623.480773517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12623.480773517</v>
      </c>
      <c r="CL7" s="144" t="str">
        <f>IF(ROUND(SUM(CK7),1)&gt;ROUND(SUM(Tabel_A!CK7),1),"Supply &lt; Use",IF(ROUND(SUM(CK7),1)&lt;ROUND(SUM(Tabel_A!CK7),1),"Supply &gt; Use",""))</f>
        <v/>
      </c>
    </row>
    <row r="8" spans="1:90" s="152" customFormat="1" ht="26.25" customHeight="1" x14ac:dyDescent="0.25">
      <c r="A8" s="278" t="s">
        <v>27</v>
      </c>
      <c r="B8" s="207" t="s">
        <v>169</v>
      </c>
      <c r="C8" s="146">
        <v>17978.987129301418</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17978.987129301418</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17978.987129301418</v>
      </c>
      <c r="CL8" s="144" t="str">
        <f>IF(ROUND(SUM(CK8),1)&gt;ROUND(SUM(Tabel_A!CK8),1),"Supply &lt; Use",IF(ROUND(SUM(CK8),1)&lt;ROUND(SUM(Tabel_A!CK8),1),"Supply &gt; Use",""))</f>
        <v/>
      </c>
    </row>
    <row r="9" spans="1:90" s="152" customFormat="1" ht="26.25" customHeight="1" x14ac:dyDescent="0.25">
      <c r="A9" s="278" t="s">
        <v>28</v>
      </c>
      <c r="B9" s="207" t="s">
        <v>170</v>
      </c>
      <c r="C9" s="146">
        <v>60577.427013500652</v>
      </c>
      <c r="D9" s="147">
        <v>48940.970675502242</v>
      </c>
      <c r="E9" s="148">
        <v>2979.4586451804162</v>
      </c>
      <c r="F9" s="148">
        <v>45961.512030321828</v>
      </c>
      <c r="G9" s="148">
        <v>0</v>
      </c>
      <c r="H9" s="147">
        <v>0</v>
      </c>
      <c r="I9" s="147">
        <v>11636.45633799841</v>
      </c>
      <c r="J9" s="148">
        <v>0</v>
      </c>
      <c r="K9" s="148">
        <v>0</v>
      </c>
      <c r="L9" s="148">
        <v>0</v>
      </c>
      <c r="M9" s="148">
        <v>0</v>
      </c>
      <c r="N9" s="148">
        <v>0</v>
      </c>
      <c r="O9" s="148">
        <v>0</v>
      </c>
      <c r="P9" s="148">
        <v>11636.45633799841</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60577.427013500652</v>
      </c>
      <c r="CL9" s="144" t="str">
        <f>IF(ROUND(SUM(CK9),1)&gt;ROUND(SUM(Tabel_A!CK9),1),"Supply &lt; Use",IF(ROUND(SUM(CK9),1)&lt;ROUND(SUM(Tabel_A!CK9),1),"Supply &gt; Use",""))</f>
        <v/>
      </c>
    </row>
    <row r="10" spans="1:90" s="152" customFormat="1" ht="26.25" customHeight="1" x14ac:dyDescent="0.25">
      <c r="A10" s="278" t="s">
        <v>29</v>
      </c>
      <c r="B10" s="208" t="s">
        <v>171</v>
      </c>
      <c r="C10" s="146">
        <v>111.70794305054946</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111.70794305054946</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111.70794305054946</v>
      </c>
      <c r="CL10" s="144" t="str">
        <f>IF(ROUND(SUM(CK10),1)&gt;ROUND(SUM(Tabel_A!CK10),1),"Supply &lt; Use",IF(ROUND(SUM(CK10),1)&lt;ROUND(SUM(Tabel_A!CK10),1),"Supply &gt; Use",""))</f>
        <v/>
      </c>
    </row>
    <row r="11" spans="1:90" s="157" customFormat="1" ht="26.25" customHeight="1" x14ac:dyDescent="0.25">
      <c r="A11" s="276" t="s">
        <v>30</v>
      </c>
      <c r="B11" s="206" t="s">
        <v>172</v>
      </c>
      <c r="C11" s="154">
        <v>3470562.0697022155</v>
      </c>
      <c r="D11" s="155">
        <v>54668.575105580989</v>
      </c>
      <c r="E11" s="155">
        <v>44175.722064559144</v>
      </c>
      <c r="F11" s="155">
        <v>7033.3624033649467</v>
      </c>
      <c r="G11" s="155">
        <v>3459.4906376568838</v>
      </c>
      <c r="H11" s="155">
        <v>5625.7882966590241</v>
      </c>
      <c r="I11" s="155">
        <v>2438772.9088728237</v>
      </c>
      <c r="J11" s="155">
        <v>74262.825746138144</v>
      </c>
      <c r="K11" s="155">
        <v>8357.7667151694823</v>
      </c>
      <c r="L11" s="155">
        <v>3663.956488962071</v>
      </c>
      <c r="M11" s="155">
        <v>21822.70850649444</v>
      </c>
      <c r="N11" s="155">
        <v>11262.057930786847</v>
      </c>
      <c r="O11" s="155">
        <v>1540855.2415086695</v>
      </c>
      <c r="P11" s="155">
        <v>492236.96480103041</v>
      </c>
      <c r="Q11" s="155">
        <v>7638.2206649935788</v>
      </c>
      <c r="R11" s="155">
        <v>4745.0723185345842</v>
      </c>
      <c r="S11" s="155">
        <v>58176.304750492884</v>
      </c>
      <c r="T11" s="155">
        <v>188994.2178528076</v>
      </c>
      <c r="U11" s="155">
        <v>5826.5818658650915</v>
      </c>
      <c r="V11" s="155">
        <v>1981.0560672766112</v>
      </c>
      <c r="W11" s="155">
        <v>1511.1502012871533</v>
      </c>
      <c r="X11" s="155">
        <v>4838.9585496144227</v>
      </c>
      <c r="Y11" s="155">
        <v>3424.6028176046075</v>
      </c>
      <c r="Z11" s="155">
        <v>712.53641089178655</v>
      </c>
      <c r="AA11" s="155">
        <v>5183.1927740356687</v>
      </c>
      <c r="AB11" s="155">
        <v>3279.4929021688772</v>
      </c>
      <c r="AC11" s="155">
        <v>507176.88530320121</v>
      </c>
      <c r="AD11" s="155">
        <v>19584.213994413138</v>
      </c>
      <c r="AE11" s="155">
        <v>2565.2780597502797</v>
      </c>
      <c r="AF11" s="155">
        <v>17018.935934662863</v>
      </c>
      <c r="AG11" s="155">
        <v>54907.424870601717</v>
      </c>
      <c r="AH11" s="155">
        <v>58899.189045634448</v>
      </c>
      <c r="AI11" s="155">
        <v>10565.09599778098</v>
      </c>
      <c r="AJ11" s="155">
        <v>21961.797272826156</v>
      </c>
      <c r="AK11" s="155">
        <v>26372.295775027309</v>
      </c>
      <c r="AL11" s="155">
        <v>156411.08089974782</v>
      </c>
      <c r="AM11" s="155">
        <v>58247.647383886244</v>
      </c>
      <c r="AN11" s="155">
        <v>29514.474294681735</v>
      </c>
      <c r="AO11" s="155">
        <v>56151.33299934199</v>
      </c>
      <c r="AP11" s="155">
        <v>9302.0648391461218</v>
      </c>
      <c r="AQ11" s="155">
        <v>3195.5613826916965</v>
      </c>
      <c r="AR11" s="155">
        <v>22032.881391991814</v>
      </c>
      <c r="AS11" s="155">
        <v>10005.97608258033</v>
      </c>
      <c r="AT11" s="155">
        <v>1900.9580698106311</v>
      </c>
      <c r="AU11" s="155">
        <v>1983.0819688390204</v>
      </c>
      <c r="AV11" s="155">
        <v>1311.2789969511405</v>
      </c>
      <c r="AW11" s="155">
        <v>4810.6570469795388</v>
      </c>
      <c r="AX11" s="155">
        <v>3441.4945293518817</v>
      </c>
      <c r="AY11" s="155">
        <v>1602.9162042171465</v>
      </c>
      <c r="AZ11" s="155">
        <v>750.95779041572098</v>
      </c>
      <c r="BA11" s="155">
        <v>1087.6205347190144</v>
      </c>
      <c r="BB11" s="155">
        <v>3716.5476318288215</v>
      </c>
      <c r="BC11" s="155">
        <v>0</v>
      </c>
      <c r="BD11" s="155">
        <v>26177.669115586708</v>
      </c>
      <c r="BE11" s="155">
        <v>16951.028070980454</v>
      </c>
      <c r="BF11" s="155">
        <v>4691.7171347720787</v>
      </c>
      <c r="BG11" s="155">
        <v>2775.0035794250421</v>
      </c>
      <c r="BH11" s="155">
        <v>693.54992354495096</v>
      </c>
      <c r="BI11" s="155">
        <v>1066.3704068641773</v>
      </c>
      <c r="BJ11" s="155">
        <v>19054.632731717549</v>
      </c>
      <c r="BK11" s="155">
        <v>5957.4808485445101</v>
      </c>
      <c r="BL11" s="155">
        <v>5731.1814680407169</v>
      </c>
      <c r="BM11" s="155">
        <v>514.00665126299452</v>
      </c>
      <c r="BN11" s="155">
        <v>6851.9637638693248</v>
      </c>
      <c r="BO11" s="155">
        <v>26008.800557337665</v>
      </c>
      <c r="BP11" s="155">
        <v>11968.125378457828</v>
      </c>
      <c r="BQ11" s="155">
        <v>27552.383452818005</v>
      </c>
      <c r="BR11" s="155">
        <v>17944.670167006858</v>
      </c>
      <c r="BS11" s="155">
        <v>9607.7132858111436</v>
      </c>
      <c r="BT11" s="155">
        <v>9428.4372321156334</v>
      </c>
      <c r="BU11" s="155">
        <v>5000.8543870061658</v>
      </c>
      <c r="BV11" s="155">
        <v>4427.5828451094694</v>
      </c>
      <c r="BW11" s="155">
        <v>12033.873997098848</v>
      </c>
      <c r="BX11" s="155">
        <v>2626.2830081972252</v>
      </c>
      <c r="BY11" s="155">
        <v>934.80976309663981</v>
      </c>
      <c r="BZ11" s="155">
        <v>8472.7812258049853</v>
      </c>
      <c r="CA11" s="155">
        <v>3095.1812126675786</v>
      </c>
      <c r="CB11" s="155">
        <v>0</v>
      </c>
      <c r="CC11" s="155">
        <v>462007.23695578048</v>
      </c>
      <c r="CD11" s="155">
        <v>236683.04221245126</v>
      </c>
      <c r="CE11" s="155">
        <v>112896.05911025847</v>
      </c>
      <c r="CF11" s="155">
        <v>112428.13563307076</v>
      </c>
      <c r="CG11" s="155">
        <v>145009.99830308385</v>
      </c>
      <c r="CH11" s="155">
        <v>-2558.0536978055115</v>
      </c>
      <c r="CI11" s="155">
        <v>1792380.1473710998</v>
      </c>
      <c r="CJ11" s="156"/>
      <c r="CK11" s="154">
        <v>5867401.3986343732</v>
      </c>
      <c r="CL11" s="144" t="str">
        <f>IF(ROUND(SUM(CK11),1)&gt;ROUND(SUM(Tabel_A!CK11),1),"Supply &lt; Use",IF(ROUND(SUM(CK11),1)&lt;ROUND(SUM(Tabel_A!CK11),1),"Supply &gt; Use",""))</f>
        <v/>
      </c>
    </row>
    <row r="12" spans="1:90" s="157" customFormat="1" ht="26.25" customHeight="1" x14ac:dyDescent="0.25">
      <c r="A12" s="277" t="s">
        <v>31</v>
      </c>
      <c r="B12" s="209" t="s">
        <v>173</v>
      </c>
      <c r="C12" s="146">
        <v>95965.138888648929</v>
      </c>
      <c r="D12" s="147">
        <v>661.02303810000001</v>
      </c>
      <c r="E12" s="148">
        <v>661.02303810000001</v>
      </c>
      <c r="F12" s="148">
        <v>0</v>
      </c>
      <c r="G12" s="148">
        <v>0</v>
      </c>
      <c r="H12" s="147">
        <v>964.73884961766237</v>
      </c>
      <c r="I12" s="147">
        <v>94339.289100931273</v>
      </c>
      <c r="J12" s="148">
        <v>1193.7092761011504</v>
      </c>
      <c r="K12" s="148">
        <v>0</v>
      </c>
      <c r="L12" s="148">
        <v>0</v>
      </c>
      <c r="M12" s="148">
        <v>573.53248808259968</v>
      </c>
      <c r="N12" s="148">
        <v>502.92743271740017</v>
      </c>
      <c r="O12" s="148">
        <v>0</v>
      </c>
      <c r="P12" s="148">
        <v>34.612748000000003</v>
      </c>
      <c r="Q12" s="148">
        <v>0</v>
      </c>
      <c r="R12" s="148">
        <v>0</v>
      </c>
      <c r="S12" s="148">
        <v>7245.1839397042258</v>
      </c>
      <c r="T12" s="148">
        <v>84789.323216325894</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5.4470358723126156E-3</v>
      </c>
      <c r="AT12" s="148">
        <v>0</v>
      </c>
      <c r="AU12" s="148">
        <v>5.4470358723126156E-3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2.6132086760174235E-2</v>
      </c>
      <c r="BU12" s="148">
        <v>1.295160489630667E-2</v>
      </c>
      <c r="BV12" s="148">
        <v>1.3180481863867563E-2</v>
      </c>
      <c r="BW12" s="147">
        <v>2.8956032052589196E-2</v>
      </c>
      <c r="BX12" s="148">
        <v>4.1268715084656982E-3</v>
      </c>
      <c r="BY12" s="148">
        <v>0</v>
      </c>
      <c r="BZ12" s="148">
        <v>2.4829160544123499E-2</v>
      </c>
      <c r="CA12" s="147">
        <v>8.3554105402671528E-3</v>
      </c>
      <c r="CB12" s="147">
        <v>0</v>
      </c>
      <c r="CC12" s="158">
        <v>1257.4571554504819</v>
      </c>
      <c r="CD12" s="159">
        <v>1134.5328878235496</v>
      </c>
      <c r="CE12" s="159">
        <v>0</v>
      </c>
      <c r="CF12" s="159">
        <v>122.92426762693232</v>
      </c>
      <c r="CG12" s="151">
        <v>14153.493055900588</v>
      </c>
      <c r="CH12" s="151">
        <v>0</v>
      </c>
      <c r="CI12" s="151">
        <v>1242.5721000000001</v>
      </c>
      <c r="CJ12" s="149"/>
      <c r="CK12" s="151">
        <v>112618.6612</v>
      </c>
      <c r="CL12" s="144" t="str">
        <f>IF(ROUND(SUM(CK12),1)&gt;ROUND(SUM(Tabel_A!CK12),1),"Supply &lt; Use",IF(ROUND(SUM(CK12),1)&lt;ROUND(SUM(Tabel_A!CK12),1),"Supply &gt; Use",""))</f>
        <v/>
      </c>
    </row>
    <row r="13" spans="1:90"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17.234900000000003</v>
      </c>
      <c r="CH13" s="153">
        <v>0</v>
      </c>
      <c r="CI13" s="153">
        <v>9.0709999999999997</v>
      </c>
      <c r="CJ13" s="149"/>
      <c r="CK13" s="151">
        <v>26.305900000000001</v>
      </c>
      <c r="CL13" s="144" t="str">
        <f>IF(ROUND(SUM(CK13),1)&gt;ROUND(SUM(Tabel_A!CK13),1),"Supply &lt; Use",IF(ROUND(SUM(CK13),1)&lt;ROUND(SUM(Tabel_A!CK13),1),"Supply &gt; Use",""))</f>
        <v/>
      </c>
    </row>
    <row r="14" spans="1:90" s="157" customFormat="1" ht="26.25" customHeight="1" x14ac:dyDescent="0.25">
      <c r="A14" s="278" t="s">
        <v>33</v>
      </c>
      <c r="B14" s="210" t="s">
        <v>175</v>
      </c>
      <c r="C14" s="146">
        <v>28050.617066799998</v>
      </c>
      <c r="D14" s="147">
        <v>0</v>
      </c>
      <c r="E14" s="148">
        <v>0</v>
      </c>
      <c r="F14" s="148">
        <v>0</v>
      </c>
      <c r="G14" s="148">
        <v>0</v>
      </c>
      <c r="H14" s="147">
        <v>0</v>
      </c>
      <c r="I14" s="147">
        <v>8828.1579999999994</v>
      </c>
      <c r="J14" s="148">
        <v>0</v>
      </c>
      <c r="K14" s="148">
        <v>0</v>
      </c>
      <c r="L14" s="148">
        <v>0</v>
      </c>
      <c r="M14" s="148">
        <v>0</v>
      </c>
      <c r="N14" s="148">
        <v>0</v>
      </c>
      <c r="O14" s="148">
        <v>0</v>
      </c>
      <c r="P14" s="148">
        <v>0</v>
      </c>
      <c r="Q14" s="148">
        <v>0</v>
      </c>
      <c r="R14" s="148">
        <v>0</v>
      </c>
      <c r="S14" s="148">
        <v>0</v>
      </c>
      <c r="T14" s="148">
        <v>8828.1579999999994</v>
      </c>
      <c r="U14" s="148">
        <v>0</v>
      </c>
      <c r="V14" s="148">
        <v>0</v>
      </c>
      <c r="W14" s="148">
        <v>0</v>
      </c>
      <c r="X14" s="148">
        <v>0</v>
      </c>
      <c r="Y14" s="148">
        <v>0</v>
      </c>
      <c r="Z14" s="148">
        <v>0</v>
      </c>
      <c r="AA14" s="148">
        <v>0</v>
      </c>
      <c r="AB14" s="148">
        <v>0</v>
      </c>
      <c r="AC14" s="147">
        <v>19222.459066799998</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317.7469332000037</v>
      </c>
      <c r="CH14" s="153">
        <v>0</v>
      </c>
      <c r="CI14" s="153">
        <v>0</v>
      </c>
      <c r="CJ14" s="149"/>
      <c r="CK14" s="151">
        <v>28368.364000000001</v>
      </c>
      <c r="CL14" s="144" t="str">
        <f>IF(ROUND(SUM(CK14),1)&gt;ROUND(SUM(Tabel_A!CK14),1),"Supply &lt; Use",IF(ROUND(SUM(CK14),1)&lt;ROUND(SUM(Tabel_A!CK14),1),"Supply &gt; Use",""))</f>
        <v/>
      </c>
    </row>
    <row r="15" spans="1:90" s="157" customFormat="1" ht="26.25" customHeight="1" x14ac:dyDescent="0.25">
      <c r="A15" s="278" t="s">
        <v>34</v>
      </c>
      <c r="B15" s="210" t="s">
        <v>176</v>
      </c>
      <c r="C15" s="146">
        <v>60295.010739152473</v>
      </c>
      <c r="D15" s="147">
        <v>0</v>
      </c>
      <c r="E15" s="148">
        <v>0</v>
      </c>
      <c r="F15" s="148">
        <v>0</v>
      </c>
      <c r="G15" s="148">
        <v>0</v>
      </c>
      <c r="H15" s="147">
        <v>934.35542948399768</v>
      </c>
      <c r="I15" s="147">
        <v>59360.655309668473</v>
      </c>
      <c r="J15" s="148">
        <v>184.78254904286558</v>
      </c>
      <c r="K15" s="148">
        <v>0</v>
      </c>
      <c r="L15" s="148">
        <v>0</v>
      </c>
      <c r="M15" s="148">
        <v>0</v>
      </c>
      <c r="N15" s="148">
        <v>0</v>
      </c>
      <c r="O15" s="148">
        <v>0</v>
      </c>
      <c r="P15" s="148">
        <v>10999.124468</v>
      </c>
      <c r="Q15" s="148">
        <v>0</v>
      </c>
      <c r="R15" s="148">
        <v>0</v>
      </c>
      <c r="S15" s="148">
        <v>6773.9758721456019</v>
      </c>
      <c r="T15" s="148">
        <v>41073.107828399996</v>
      </c>
      <c r="U15" s="148">
        <v>131.21668694164222</v>
      </c>
      <c r="V15" s="148">
        <v>17.29249533984364</v>
      </c>
      <c r="W15" s="148">
        <v>12.083797679659462</v>
      </c>
      <c r="X15" s="148">
        <v>81.877687855546498</v>
      </c>
      <c r="Y15" s="148">
        <v>30.147599254374985</v>
      </c>
      <c r="Z15" s="148">
        <v>2.7852725148151243</v>
      </c>
      <c r="AA15" s="148">
        <v>0</v>
      </c>
      <c r="AB15" s="148">
        <v>54.26105249411804</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-2714.4655509519725</v>
      </c>
      <c r="CH15" s="153">
        <v>0</v>
      </c>
      <c r="CI15" s="153">
        <v>868.2192</v>
      </c>
      <c r="CJ15" s="149"/>
      <c r="CK15" s="151">
        <v>58448.7643882005</v>
      </c>
      <c r="CL15" s="144" t="str">
        <f>IF(ROUND(SUM(CK15),1)&gt;ROUND(SUM(Tabel_A!CK15),1),"Supply &lt; Use",IF(ROUND(SUM(CK15),1)&lt;ROUND(SUM(Tabel_A!CK15),1),"Supply &gt; Use",""))</f>
        <v/>
      </c>
    </row>
    <row r="16" spans="1:90" s="157" customFormat="1" ht="26.25" customHeight="1" x14ac:dyDescent="0.25">
      <c r="A16" s="278" t="s">
        <v>35</v>
      </c>
      <c r="B16" s="210" t="s">
        <v>177</v>
      </c>
      <c r="C16" s="146">
        <v>1453680.3107345921</v>
      </c>
      <c r="D16" s="147">
        <v>0</v>
      </c>
      <c r="E16" s="148">
        <v>0</v>
      </c>
      <c r="F16" s="148">
        <v>0</v>
      </c>
      <c r="G16" s="148">
        <v>0</v>
      </c>
      <c r="H16" s="147">
        <v>0</v>
      </c>
      <c r="I16" s="147">
        <v>1453651.8243569338</v>
      </c>
      <c r="J16" s="148">
        <v>8.2760776290228322E-2</v>
      </c>
      <c r="K16" s="148">
        <v>3.4684764435342484E-2</v>
      </c>
      <c r="L16" s="148">
        <v>0</v>
      </c>
      <c r="M16" s="148">
        <v>5.7807940725570807E-2</v>
      </c>
      <c r="N16" s="148">
        <v>2.3123176290228323E-2</v>
      </c>
      <c r="O16" s="148">
        <v>1453649.4409568217</v>
      </c>
      <c r="P16" s="148">
        <v>5.7807940725570807E-2</v>
      </c>
      <c r="Q16" s="148">
        <v>0.19654699846694076</v>
      </c>
      <c r="R16" s="148">
        <v>0.17342382217671243</v>
      </c>
      <c r="S16" s="148">
        <v>0.12717746959625578</v>
      </c>
      <c r="T16" s="148">
        <v>0.23123176290228323</v>
      </c>
      <c r="U16" s="148">
        <v>6.5145600000000012E-2</v>
      </c>
      <c r="V16" s="148">
        <v>1.7608338733349455E-2</v>
      </c>
      <c r="W16" s="148">
        <v>0.95437729142877303</v>
      </c>
      <c r="X16" s="148">
        <v>8.4226114753037915E-2</v>
      </c>
      <c r="Y16" s="148">
        <v>0</v>
      </c>
      <c r="Z16" s="148">
        <v>8.0931117015799137E-2</v>
      </c>
      <c r="AA16" s="148">
        <v>8.0931117015799137E-2</v>
      </c>
      <c r="AB16" s="148">
        <v>0.11561588145114161</v>
      </c>
      <c r="AC16" s="147">
        <v>0.13873905774136994</v>
      </c>
      <c r="AD16" s="147">
        <v>0.11561588145114161</v>
      </c>
      <c r="AE16" s="148">
        <v>4.6246352580456646E-2</v>
      </c>
      <c r="AF16" s="148">
        <v>6.9369528870684968E-2</v>
      </c>
      <c r="AG16" s="147">
        <v>0.18498541032182658</v>
      </c>
      <c r="AH16" s="147">
        <v>3.6120493312791688</v>
      </c>
      <c r="AI16" s="148">
        <v>7.1818812818871106E-2</v>
      </c>
      <c r="AJ16" s="148">
        <v>0.2831477332973884</v>
      </c>
      <c r="AK16" s="148">
        <v>3.2570827851629094</v>
      </c>
      <c r="AL16" s="147">
        <v>0.54339464282036554</v>
      </c>
      <c r="AM16" s="148">
        <v>2.3123176290228323E-2</v>
      </c>
      <c r="AN16" s="148">
        <v>1.1561588145114161E-2</v>
      </c>
      <c r="AO16" s="148">
        <v>4.6246352580456646E-2</v>
      </c>
      <c r="AP16" s="148">
        <v>1.1561588145114161E-2</v>
      </c>
      <c r="AQ16" s="148">
        <v>0.4509019376594523</v>
      </c>
      <c r="AR16" s="147">
        <v>0.55247883387005703</v>
      </c>
      <c r="AS16" s="147">
        <v>0.19654699846694074</v>
      </c>
      <c r="AT16" s="148">
        <v>9.2492705160913291E-2</v>
      </c>
      <c r="AU16" s="148">
        <v>3.4684764435342484E-2</v>
      </c>
      <c r="AV16" s="148">
        <v>0</v>
      </c>
      <c r="AW16" s="148">
        <v>6.9369528870684968E-2</v>
      </c>
      <c r="AX16" s="147">
        <v>1.1561588145114161E-2</v>
      </c>
      <c r="AY16" s="148">
        <v>1.1561588145114161E-2</v>
      </c>
      <c r="AZ16" s="148">
        <v>0</v>
      </c>
      <c r="BA16" s="148">
        <v>0</v>
      </c>
      <c r="BB16" s="147">
        <v>7.7000177046460312</v>
      </c>
      <c r="BC16" s="148">
        <v>0</v>
      </c>
      <c r="BD16" s="147">
        <v>7.7000177046460312</v>
      </c>
      <c r="BE16" s="148">
        <v>1.2255283433821011</v>
      </c>
      <c r="BF16" s="148">
        <v>0</v>
      </c>
      <c r="BG16" s="148">
        <v>6.47448936126393</v>
      </c>
      <c r="BH16" s="148">
        <v>0</v>
      </c>
      <c r="BI16" s="148">
        <v>0</v>
      </c>
      <c r="BJ16" s="147">
        <v>7.7000177046460312</v>
      </c>
      <c r="BK16" s="148">
        <v>7.7000177046460312</v>
      </c>
      <c r="BL16" s="148">
        <v>0</v>
      </c>
      <c r="BM16" s="148">
        <v>0</v>
      </c>
      <c r="BN16" s="148">
        <v>0</v>
      </c>
      <c r="BO16" s="147">
        <v>0</v>
      </c>
      <c r="BP16" s="147">
        <v>0</v>
      </c>
      <c r="BQ16" s="147">
        <v>0</v>
      </c>
      <c r="BR16" s="148">
        <v>0</v>
      </c>
      <c r="BS16" s="148">
        <v>0</v>
      </c>
      <c r="BT16" s="147">
        <v>1.2429238224140842E-2</v>
      </c>
      <c r="BU16" s="148">
        <v>9.2112826305020042E-3</v>
      </c>
      <c r="BV16" s="148">
        <v>3.2179555936388379E-3</v>
      </c>
      <c r="BW16" s="147">
        <v>1.8523561775859156E-2</v>
      </c>
      <c r="BX16" s="148">
        <v>1.4971314144423849E-2</v>
      </c>
      <c r="BY16" s="148">
        <v>3.713884296146119E-4</v>
      </c>
      <c r="BZ16" s="148">
        <v>3.1808592018206941E-3</v>
      </c>
      <c r="CA16" s="147">
        <v>0</v>
      </c>
      <c r="CB16" s="147">
        <v>0</v>
      </c>
      <c r="CC16" s="158">
        <v>67.101634760959641</v>
      </c>
      <c r="CD16" s="148">
        <v>58.073392151312092</v>
      </c>
      <c r="CE16" s="148">
        <v>1.9885931609596357</v>
      </c>
      <c r="CF16" s="148">
        <v>7.0396494486879133</v>
      </c>
      <c r="CG16" s="153">
        <v>-59810.190286662662</v>
      </c>
      <c r="CH16" s="153">
        <v>3.5999999994373866E-6</v>
      </c>
      <c r="CI16" s="153">
        <v>0</v>
      </c>
      <c r="CJ16" s="149"/>
      <c r="CK16" s="151">
        <v>1393937.2220862904</v>
      </c>
      <c r="CL16" s="144" t="str">
        <f>IF(ROUND(SUM(CK16),1)&gt;ROUND(SUM(Tabel_A!CK16),1),"Supply &lt; Use",IF(ROUND(SUM(CK16),1)&lt;ROUND(SUM(Tabel_A!CK16),1),"Supply &gt; Use",""))</f>
        <v/>
      </c>
    </row>
    <row r="17" spans="1:90" s="157" customFormat="1" ht="26.25" customHeight="1" x14ac:dyDescent="0.25">
      <c r="A17" s="278" t="s">
        <v>36</v>
      </c>
      <c r="B17" s="210" t="s">
        <v>178</v>
      </c>
      <c r="C17" s="146">
        <v>490664.3004831135</v>
      </c>
      <c r="D17" s="147">
        <v>19322.880223008513</v>
      </c>
      <c r="E17" s="148">
        <v>19322.805748060709</v>
      </c>
      <c r="F17" s="148">
        <v>7.4474947801755953E-2</v>
      </c>
      <c r="G17" s="148">
        <v>0</v>
      </c>
      <c r="H17" s="147">
        <v>1952.7651001252232</v>
      </c>
      <c r="I17" s="147">
        <v>244369.6049442222</v>
      </c>
      <c r="J17" s="148">
        <v>40879.476229864908</v>
      </c>
      <c r="K17" s="148">
        <v>3990.0706182488216</v>
      </c>
      <c r="L17" s="148">
        <v>371.97816643671683</v>
      </c>
      <c r="M17" s="148">
        <v>3142.6571500199134</v>
      </c>
      <c r="N17" s="148">
        <v>2473.3733002928002</v>
      </c>
      <c r="O17" s="148">
        <v>30466.114657830618</v>
      </c>
      <c r="P17" s="148">
        <v>103358.19722937676</v>
      </c>
      <c r="Q17" s="148">
        <v>3861.2536997947236</v>
      </c>
      <c r="R17" s="148">
        <v>662.53098672408055</v>
      </c>
      <c r="S17" s="148">
        <v>20390.324894350848</v>
      </c>
      <c r="T17" s="148">
        <v>26796.202218555311</v>
      </c>
      <c r="U17" s="148">
        <v>1898.4363933490843</v>
      </c>
      <c r="V17" s="148">
        <v>638.04128064319343</v>
      </c>
      <c r="W17" s="148">
        <v>468.22764682086245</v>
      </c>
      <c r="X17" s="148">
        <v>1770.4354349144683</v>
      </c>
      <c r="Y17" s="148">
        <v>1345.9336306585512</v>
      </c>
      <c r="Z17" s="148">
        <v>246.51087163683709</v>
      </c>
      <c r="AA17" s="148">
        <v>575.08043463833246</v>
      </c>
      <c r="AB17" s="148">
        <v>1034.760100065409</v>
      </c>
      <c r="AC17" s="147">
        <v>140045.74443907224</v>
      </c>
      <c r="AD17" s="147">
        <v>2055.945711651174</v>
      </c>
      <c r="AE17" s="148">
        <v>517.29694123690024</v>
      </c>
      <c r="AF17" s="148">
        <v>1538.6487704142737</v>
      </c>
      <c r="AG17" s="147">
        <v>6452.756516089984</v>
      </c>
      <c r="AH17" s="147">
        <v>14879.327931044443</v>
      </c>
      <c r="AI17" s="148">
        <v>2070.5841259237613</v>
      </c>
      <c r="AJ17" s="148">
        <v>5388.2112212185702</v>
      </c>
      <c r="AK17" s="148">
        <v>7420.5325839021116</v>
      </c>
      <c r="AL17" s="147">
        <v>4847.8772321092283</v>
      </c>
      <c r="AM17" s="148">
        <v>2036.7299189575688</v>
      </c>
      <c r="AN17" s="148">
        <v>9.0817565216510587</v>
      </c>
      <c r="AO17" s="148">
        <v>2.481873058138615</v>
      </c>
      <c r="AP17" s="148">
        <v>2443.737309064838</v>
      </c>
      <c r="AQ17" s="148">
        <v>355.84637450703241</v>
      </c>
      <c r="AR17" s="147">
        <v>9501.5409841747114</v>
      </c>
      <c r="AS17" s="147">
        <v>2732.3663121213931</v>
      </c>
      <c r="AT17" s="148">
        <v>744.59211788762195</v>
      </c>
      <c r="AU17" s="148">
        <v>675.59279400085529</v>
      </c>
      <c r="AV17" s="148">
        <v>203.72868271449968</v>
      </c>
      <c r="AW17" s="148">
        <v>1108.4527175184162</v>
      </c>
      <c r="AX17" s="147">
        <v>1448.5997997921395</v>
      </c>
      <c r="AY17" s="148">
        <v>714.47035268302636</v>
      </c>
      <c r="AZ17" s="148">
        <v>289.28611867725004</v>
      </c>
      <c r="BA17" s="148">
        <v>444.84332843186309</v>
      </c>
      <c r="BB17" s="147">
        <v>439.13155041239111</v>
      </c>
      <c r="BC17" s="148">
        <v>0</v>
      </c>
      <c r="BD17" s="147">
        <v>8990.5683503893288</v>
      </c>
      <c r="BE17" s="148">
        <v>6251.0448171661237</v>
      </c>
      <c r="BF17" s="148">
        <v>768.60324514210561</v>
      </c>
      <c r="BG17" s="148">
        <v>1318.6390385430948</v>
      </c>
      <c r="BH17" s="148">
        <v>251.12088753584982</v>
      </c>
      <c r="BI17" s="148">
        <v>401.16036200215416</v>
      </c>
      <c r="BJ17" s="147">
        <v>3613.3737184057186</v>
      </c>
      <c r="BK17" s="148">
        <v>192.05523036258691</v>
      </c>
      <c r="BL17" s="148">
        <v>2690.2554292918112</v>
      </c>
      <c r="BM17" s="148">
        <v>227.02217957876317</v>
      </c>
      <c r="BN17" s="148">
        <v>504.04087917255731</v>
      </c>
      <c r="BO17" s="147">
        <v>6611.2711326348553</v>
      </c>
      <c r="BP17" s="147">
        <v>5425.2105059342712</v>
      </c>
      <c r="BQ17" s="147">
        <v>9708.645205167697</v>
      </c>
      <c r="BR17" s="148">
        <v>5706.1610350545234</v>
      </c>
      <c r="BS17" s="148">
        <v>4002.4841701131736</v>
      </c>
      <c r="BT17" s="147">
        <v>3657.392436796531</v>
      </c>
      <c r="BU17" s="148">
        <v>1943.0065859052415</v>
      </c>
      <c r="BV17" s="148">
        <v>1714.3858508912892</v>
      </c>
      <c r="BW17" s="147">
        <v>3849.5048657715565</v>
      </c>
      <c r="BX17" s="148">
        <v>970.41989277839332</v>
      </c>
      <c r="BY17" s="148">
        <v>271.37227781904619</v>
      </c>
      <c r="BZ17" s="148">
        <v>2607.712695174117</v>
      </c>
      <c r="CA17" s="147">
        <v>759.79352418993858</v>
      </c>
      <c r="CB17" s="147">
        <v>0</v>
      </c>
      <c r="CC17" s="158">
        <v>139546.46026128551</v>
      </c>
      <c r="CD17" s="148">
        <v>114496.01468667283</v>
      </c>
      <c r="CE17" s="148">
        <v>139.03714870617017</v>
      </c>
      <c r="CF17" s="148">
        <v>24911.408425906502</v>
      </c>
      <c r="CG17" s="153">
        <v>2127.7953132010298</v>
      </c>
      <c r="CH17" s="153">
        <v>67.193942400008382</v>
      </c>
      <c r="CI17" s="153">
        <v>47749.78</v>
      </c>
      <c r="CJ17" s="149"/>
      <c r="CK17" s="151">
        <v>680155.53000000014</v>
      </c>
      <c r="CL17" s="144" t="str">
        <f>IF(ROUND(SUM(CK17),1)&gt;ROUND(SUM(Tabel_A!CK17),1),"Supply &lt; Use",IF(ROUND(SUM(CK17),1)&lt;ROUND(SUM(Tabel_A!CK17),1),"Supply &gt; Use",""))</f>
        <v/>
      </c>
    </row>
    <row r="18" spans="1:90" s="157" customFormat="1" ht="26.25" customHeight="1" x14ac:dyDescent="0.25">
      <c r="A18" s="278" t="s">
        <v>37</v>
      </c>
      <c r="B18" s="210" t="s">
        <v>179</v>
      </c>
      <c r="C18" s="146">
        <v>19186.377963204868</v>
      </c>
      <c r="D18" s="147">
        <v>277.64593101517323</v>
      </c>
      <c r="E18" s="148">
        <v>12.388019881311129</v>
      </c>
      <c r="F18" s="148">
        <v>199.65795994203174</v>
      </c>
      <c r="G18" s="148">
        <v>65.599951191830371</v>
      </c>
      <c r="H18" s="147">
        <v>105.90053904724311</v>
      </c>
      <c r="I18" s="147">
        <v>2442.0094679209333</v>
      </c>
      <c r="J18" s="148">
        <v>51.054208615286981</v>
      </c>
      <c r="K18" s="148">
        <v>17.21553651663746</v>
      </c>
      <c r="L18" s="148">
        <v>16.309939687544784</v>
      </c>
      <c r="M18" s="148">
        <v>8.5963778018234027</v>
      </c>
      <c r="N18" s="148">
        <v>25.614253416299544</v>
      </c>
      <c r="O18" s="148">
        <v>1083.6906855653185</v>
      </c>
      <c r="P18" s="148">
        <v>262.02325240625697</v>
      </c>
      <c r="Q18" s="148">
        <v>6.5740209756385184</v>
      </c>
      <c r="R18" s="148">
        <v>33.084359563281311</v>
      </c>
      <c r="S18" s="148">
        <v>168.7618434035677</v>
      </c>
      <c r="T18" s="148">
        <v>1.4771934334298604</v>
      </c>
      <c r="U18" s="148">
        <v>344.28262187068464</v>
      </c>
      <c r="V18" s="148">
        <v>13.239274308245109</v>
      </c>
      <c r="W18" s="148">
        <v>10.84141522799414</v>
      </c>
      <c r="X18" s="148">
        <v>56.300128358395128</v>
      </c>
      <c r="Y18" s="148">
        <v>25.387132831183475</v>
      </c>
      <c r="Z18" s="148">
        <v>6.2022298523718886</v>
      </c>
      <c r="AA18" s="148">
        <v>19.547734643744192</v>
      </c>
      <c r="AB18" s="148">
        <v>291.80725944322955</v>
      </c>
      <c r="AC18" s="147">
        <v>0</v>
      </c>
      <c r="AD18" s="147">
        <v>73.505653249187318</v>
      </c>
      <c r="AE18" s="148">
        <v>22.471017996417661</v>
      </c>
      <c r="AF18" s="148">
        <v>51.034635252769661</v>
      </c>
      <c r="AG18" s="147">
        <v>1563.8404402515905</v>
      </c>
      <c r="AH18" s="147">
        <v>1176.3692536183994</v>
      </c>
      <c r="AI18" s="148">
        <v>187.43883704643383</v>
      </c>
      <c r="AJ18" s="148">
        <v>779.90340415541812</v>
      </c>
      <c r="AK18" s="148">
        <v>209.02701241654745</v>
      </c>
      <c r="AL18" s="147">
        <v>2852.331238100322</v>
      </c>
      <c r="AM18" s="148">
        <v>1569.0690426596425</v>
      </c>
      <c r="AN18" s="148">
        <v>2.6211754739530031</v>
      </c>
      <c r="AO18" s="148">
        <v>101.49482475675178</v>
      </c>
      <c r="AP18" s="148">
        <v>1130.8374916393634</v>
      </c>
      <c r="AQ18" s="148">
        <v>48.308703570611847</v>
      </c>
      <c r="AR18" s="147">
        <v>109.65182823860086</v>
      </c>
      <c r="AS18" s="147">
        <v>410.75725657181044</v>
      </c>
      <c r="AT18" s="148">
        <v>12.403144001341108</v>
      </c>
      <c r="AU18" s="148">
        <v>73.316672632208864</v>
      </c>
      <c r="AV18" s="148">
        <v>16.221639292758951</v>
      </c>
      <c r="AW18" s="148">
        <v>308.8158006455015</v>
      </c>
      <c r="AX18" s="147">
        <v>237.88883561902733</v>
      </c>
      <c r="AY18" s="148">
        <v>1.9563028665771291E-3</v>
      </c>
      <c r="AZ18" s="148">
        <v>63.178470273476798</v>
      </c>
      <c r="BA18" s="148">
        <v>174.70840904268397</v>
      </c>
      <c r="BB18" s="147">
        <v>106.72343018119341</v>
      </c>
      <c r="BC18" s="148">
        <v>0</v>
      </c>
      <c r="BD18" s="147">
        <v>1510.422247918736</v>
      </c>
      <c r="BE18" s="148">
        <v>672.07230903298318</v>
      </c>
      <c r="BF18" s="148">
        <v>708.27543852714507</v>
      </c>
      <c r="BG18" s="148">
        <v>9.4433429454305902</v>
      </c>
      <c r="BH18" s="148">
        <v>104.31740202182485</v>
      </c>
      <c r="BI18" s="148">
        <v>16.31375539135221</v>
      </c>
      <c r="BJ18" s="147">
        <v>3618.196993841781</v>
      </c>
      <c r="BK18" s="148">
        <v>3137.7674766361888</v>
      </c>
      <c r="BL18" s="148">
        <v>54.115358937390972</v>
      </c>
      <c r="BM18" s="148">
        <v>35.424812006833832</v>
      </c>
      <c r="BN18" s="148">
        <v>390.88934626136728</v>
      </c>
      <c r="BO18" s="147">
        <v>2148.3616037915717</v>
      </c>
      <c r="BP18" s="147">
        <v>152.18270843114448</v>
      </c>
      <c r="BQ18" s="147">
        <v>1880.4428867247659</v>
      </c>
      <c r="BR18" s="148">
        <v>1678.484420799286</v>
      </c>
      <c r="BS18" s="148">
        <v>201.95846592548</v>
      </c>
      <c r="BT18" s="147">
        <v>91.296416911637607</v>
      </c>
      <c r="BU18" s="148">
        <v>50.260334407170099</v>
      </c>
      <c r="BV18" s="148">
        <v>41.036082504467515</v>
      </c>
      <c r="BW18" s="147">
        <v>428.43119231666589</v>
      </c>
      <c r="BX18" s="148">
        <v>34.322380931907169</v>
      </c>
      <c r="BY18" s="148">
        <v>10.428412856028531</v>
      </c>
      <c r="BZ18" s="148">
        <v>383.68039852873017</v>
      </c>
      <c r="CA18" s="147">
        <v>0.42003945508527685</v>
      </c>
      <c r="CB18" s="147">
        <v>0</v>
      </c>
      <c r="CC18" s="158">
        <v>45698.354231091922</v>
      </c>
      <c r="CD18" s="148">
        <v>279.10246097257073</v>
      </c>
      <c r="CE18" s="148">
        <v>44525.930497699897</v>
      </c>
      <c r="CF18" s="148">
        <v>893.32127241945057</v>
      </c>
      <c r="CG18" s="153">
        <v>-15621.538490696752</v>
      </c>
      <c r="CH18" s="153">
        <v>-3.6000005820824299E-6</v>
      </c>
      <c r="CI18" s="153">
        <v>202763.6</v>
      </c>
      <c r="CJ18" s="149"/>
      <c r="CK18" s="151">
        <v>252026.79370000004</v>
      </c>
      <c r="CL18" s="144" t="str">
        <f>IF(ROUND(SUM(CK18),1)&gt;ROUND(SUM(Tabel_A!CK18),1),"Supply &lt; Use",IF(ROUND(SUM(CK18),1)&lt;ROUND(SUM(Tabel_A!CK18),1),"Supply &gt; Use",""))</f>
        <v/>
      </c>
    </row>
    <row r="19" spans="1:90" s="157" customFormat="1" ht="26.25" customHeight="1" x14ac:dyDescent="0.25">
      <c r="A19" s="278" t="s">
        <v>38</v>
      </c>
      <c r="B19" s="210" t="s">
        <v>180</v>
      </c>
      <c r="C19" s="146">
        <v>57764.506843238036</v>
      </c>
      <c r="D19" s="147">
        <v>279.20034951565145</v>
      </c>
      <c r="E19" s="148">
        <v>279.20034951565145</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55.830458602578993</v>
      </c>
      <c r="AD19" s="147">
        <v>0</v>
      </c>
      <c r="AE19" s="148">
        <v>0</v>
      </c>
      <c r="AF19" s="148">
        <v>0</v>
      </c>
      <c r="AG19" s="147">
        <v>0</v>
      </c>
      <c r="AH19" s="147">
        <v>0</v>
      </c>
      <c r="AI19" s="148">
        <v>0</v>
      </c>
      <c r="AJ19" s="148">
        <v>0</v>
      </c>
      <c r="AK19" s="148">
        <v>0</v>
      </c>
      <c r="AL19" s="147">
        <v>56030.135236460672</v>
      </c>
      <c r="AM19" s="148">
        <v>0</v>
      </c>
      <c r="AN19" s="148">
        <v>0</v>
      </c>
      <c r="AO19" s="148">
        <v>56030.135236460672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1399.3407986591374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-317.30124323803466</v>
      </c>
      <c r="CH19" s="153">
        <v>0</v>
      </c>
      <c r="CI19" s="153">
        <v>95910.1</v>
      </c>
      <c r="CJ19" s="149"/>
      <c r="CK19" s="151">
        <v>153357.30560000002</v>
      </c>
      <c r="CL19" s="144" t="str">
        <f>IF(ROUND(SUM(CK19),1)&gt;ROUND(SUM(Tabel_A!CK19),1),"Supply &lt; Use",IF(ROUND(SUM(CK19),1)&lt;ROUND(SUM(Tabel_A!CK19),1),"Supply &gt; Use",""))</f>
        <v/>
      </c>
    </row>
    <row r="20" spans="1:90" s="157" customFormat="1" ht="26.25" customHeight="1" x14ac:dyDescent="0.25">
      <c r="A20" s="278" t="s">
        <v>39</v>
      </c>
      <c r="B20" s="210" t="s">
        <v>181</v>
      </c>
      <c r="C20" s="146">
        <v>202856.00768361508</v>
      </c>
      <c r="D20" s="147">
        <v>0</v>
      </c>
      <c r="E20" s="148">
        <v>0</v>
      </c>
      <c r="F20" s="148">
        <v>0</v>
      </c>
      <c r="G20" s="148">
        <v>0</v>
      </c>
      <c r="H20" s="147">
        <v>0</v>
      </c>
      <c r="I20" s="147">
        <v>202856.00768361508</v>
      </c>
      <c r="J20" s="148">
        <v>0</v>
      </c>
      <c r="K20" s="148">
        <v>0</v>
      </c>
      <c r="L20" s="148">
        <v>0</v>
      </c>
      <c r="M20" s="148">
        <v>0</v>
      </c>
      <c r="N20" s="148">
        <v>0</v>
      </c>
      <c r="O20" s="148">
        <v>0</v>
      </c>
      <c r="P20" s="148">
        <v>202856.00768361508</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7874.5994799999753</v>
      </c>
      <c r="CH20" s="153">
        <v>-2038.6071636150591</v>
      </c>
      <c r="CI20" s="153">
        <v>106176.4</v>
      </c>
      <c r="CJ20" s="149"/>
      <c r="CK20" s="151">
        <v>314868.40000000002</v>
      </c>
      <c r="CL20" s="144" t="str">
        <f>IF(ROUND(SUM(CK20),1)&gt;ROUND(SUM(Tabel_A!CK20),1),"Supply &lt; Use",IF(ROUND(SUM(CK20),1)&lt;ROUND(SUM(Tabel_A!CK20),1),"Supply &gt; Use",""))</f>
        <v/>
      </c>
    </row>
    <row r="21" spans="1:90" s="157" customFormat="1" ht="26.25" customHeight="1" x14ac:dyDescent="0.25">
      <c r="A21" s="278" t="s">
        <v>40</v>
      </c>
      <c r="B21" s="210" t="s">
        <v>182</v>
      </c>
      <c r="C21" s="146">
        <v>168077.55284905716</v>
      </c>
      <c r="D21" s="147">
        <v>12253.332329880675</v>
      </c>
      <c r="E21" s="148">
        <v>7443.7078748080348</v>
      </c>
      <c r="F21" s="148">
        <v>4006.6323368391259</v>
      </c>
      <c r="G21" s="148">
        <v>802.99211823351402</v>
      </c>
      <c r="H21" s="147">
        <v>395.76486279196001</v>
      </c>
      <c r="I21" s="147">
        <v>19165.566744136257</v>
      </c>
      <c r="J21" s="148">
        <v>3285.7537520129572</v>
      </c>
      <c r="K21" s="148">
        <v>371.54011248756353</v>
      </c>
      <c r="L21" s="148">
        <v>723.02818088628919</v>
      </c>
      <c r="M21" s="148">
        <v>450.05015310287854</v>
      </c>
      <c r="N21" s="148">
        <v>209.63774432448514</v>
      </c>
      <c r="O21" s="148">
        <v>7259.0251028597513</v>
      </c>
      <c r="P21" s="148">
        <v>251.70031466442026</v>
      </c>
      <c r="Q21" s="148">
        <v>455.29254600821241</v>
      </c>
      <c r="R21" s="148">
        <v>491.6547980188567</v>
      </c>
      <c r="S21" s="148">
        <v>1473.6511863788039</v>
      </c>
      <c r="T21" s="148">
        <v>1333.1940910246021</v>
      </c>
      <c r="U21" s="148">
        <v>805.46459344371044</v>
      </c>
      <c r="V21" s="148">
        <v>304.98376622417254</v>
      </c>
      <c r="W21" s="148">
        <v>260.8268687565091</v>
      </c>
      <c r="X21" s="148">
        <v>444.6247818180068</v>
      </c>
      <c r="Y21" s="148">
        <v>288.59533277227041</v>
      </c>
      <c r="Z21" s="148">
        <v>77.071680766749779</v>
      </c>
      <c r="AA21" s="148">
        <v>378.13933711260808</v>
      </c>
      <c r="AB21" s="148">
        <v>301.3324014734095</v>
      </c>
      <c r="AC21" s="147">
        <v>929.79698440608718</v>
      </c>
      <c r="AD21" s="147">
        <v>3980.4128710886253</v>
      </c>
      <c r="AE21" s="148">
        <v>129.7219499407675</v>
      </c>
      <c r="AF21" s="148">
        <v>3850.6909211478578</v>
      </c>
      <c r="AG21" s="147">
        <v>18693.559765433583</v>
      </c>
      <c r="AH21" s="147">
        <v>16997.875561033918</v>
      </c>
      <c r="AI21" s="148">
        <v>4944.4812679207816</v>
      </c>
      <c r="AJ21" s="148">
        <v>8203.3411497848465</v>
      </c>
      <c r="AK21" s="148">
        <v>3850.0531433282872</v>
      </c>
      <c r="AL21" s="147">
        <v>57062.158236814648</v>
      </c>
      <c r="AM21" s="148">
        <v>43569.479940045341</v>
      </c>
      <c r="AN21" s="148">
        <v>8284.9863488265728</v>
      </c>
      <c r="AO21" s="148">
        <v>7.3365360315658137</v>
      </c>
      <c r="AP21" s="148">
        <v>3797.0726794596649</v>
      </c>
      <c r="AQ21" s="148">
        <v>1403.2827324515017</v>
      </c>
      <c r="AR21" s="147">
        <v>3227.7937425894811</v>
      </c>
      <c r="AS21" s="147">
        <v>2870.8880355628457</v>
      </c>
      <c r="AT21" s="148">
        <v>422.62554020931316</v>
      </c>
      <c r="AU21" s="148">
        <v>162.78314012741583</v>
      </c>
      <c r="AV21" s="148">
        <v>269.29321789878111</v>
      </c>
      <c r="AW21" s="148">
        <v>2016.1861373273355</v>
      </c>
      <c r="AX21" s="147">
        <v>0</v>
      </c>
      <c r="AY21" s="148">
        <v>0</v>
      </c>
      <c r="AZ21" s="148">
        <v>0</v>
      </c>
      <c r="BA21" s="148">
        <v>0</v>
      </c>
      <c r="BB21" s="147">
        <v>2486.0783510236788</v>
      </c>
      <c r="BC21" s="148">
        <v>0</v>
      </c>
      <c r="BD21" s="147">
        <v>6073.1224998170628</v>
      </c>
      <c r="BE21" s="148">
        <v>3419.4991962632485</v>
      </c>
      <c r="BF21" s="148">
        <v>2194.1799159066395</v>
      </c>
      <c r="BG21" s="148">
        <v>175.36371392176164</v>
      </c>
      <c r="BH21" s="148">
        <v>51.672029861576661</v>
      </c>
      <c r="BI21" s="148">
        <v>232.40764386383697</v>
      </c>
      <c r="BJ21" s="147">
        <v>6792.8596191953175</v>
      </c>
      <c r="BK21" s="148">
        <v>2076.1165583403517</v>
      </c>
      <c r="BL21" s="148">
        <v>247.78337129345078</v>
      </c>
      <c r="BM21" s="148">
        <v>87.008622561454303</v>
      </c>
      <c r="BN21" s="148">
        <v>4381.9510670000609</v>
      </c>
      <c r="BO21" s="147">
        <v>6731.6444509470912</v>
      </c>
      <c r="BP21" s="147">
        <v>2205.0528592210148</v>
      </c>
      <c r="BQ21" s="147">
        <v>7065.3760236556718</v>
      </c>
      <c r="BR21" s="148">
        <v>4701.5347031679667</v>
      </c>
      <c r="BS21" s="148">
        <v>2363.8413204877052</v>
      </c>
      <c r="BT21" s="147">
        <v>437.23592132703072</v>
      </c>
      <c r="BU21" s="148">
        <v>254.04828066975455</v>
      </c>
      <c r="BV21" s="148">
        <v>183.18764065727618</v>
      </c>
      <c r="BW21" s="147">
        <v>709.03399013224157</v>
      </c>
      <c r="BX21" s="148">
        <v>122.15500023650524</v>
      </c>
      <c r="BY21" s="148">
        <v>211.03495510281462</v>
      </c>
      <c r="BZ21" s="148">
        <v>375.84403479292166</v>
      </c>
      <c r="CA21" s="147">
        <v>0</v>
      </c>
      <c r="CB21" s="147">
        <v>0</v>
      </c>
      <c r="CC21" s="158">
        <v>61196.984501729152</v>
      </c>
      <c r="CD21" s="148">
        <v>0</v>
      </c>
      <c r="CE21" s="148">
        <v>61196.984501729152</v>
      </c>
      <c r="CF21" s="148">
        <v>0</v>
      </c>
      <c r="CG21" s="153">
        <v>-62139.899840456317</v>
      </c>
      <c r="CH21" s="153">
        <v>-3.600000127335079E-6</v>
      </c>
      <c r="CI21" s="153">
        <v>419233.0706494</v>
      </c>
      <c r="CJ21" s="149"/>
      <c r="CK21" s="151">
        <v>586367.70815613004</v>
      </c>
      <c r="CL21" s="144" t="str">
        <f>IF(ROUND(SUM(CK21),1)&gt;ROUND(SUM(Tabel_A!CK21),1),"Supply &lt; Use",IF(ROUND(SUM(CK21),1)&lt;ROUND(SUM(Tabel_A!CK21),1),"Supply &gt; Use",""))</f>
        <v/>
      </c>
    </row>
    <row r="22" spans="1:90" s="157" customFormat="1" ht="26.25" customHeight="1" x14ac:dyDescent="0.25">
      <c r="A22" s="278" t="s">
        <v>41</v>
      </c>
      <c r="B22" s="210" t="s">
        <v>183</v>
      </c>
      <c r="C22" s="146">
        <v>43003.050815963987</v>
      </c>
      <c r="D22" s="147">
        <v>9278.9085419633248</v>
      </c>
      <c r="E22" s="148">
        <v>8052.9968001288516</v>
      </c>
      <c r="F22" s="148">
        <v>7.0941120833669205</v>
      </c>
      <c r="G22" s="148">
        <v>1218.8176297511066</v>
      </c>
      <c r="H22" s="147">
        <v>195.09038328313096</v>
      </c>
      <c r="I22" s="147">
        <v>6057.6832627333224</v>
      </c>
      <c r="J22" s="148">
        <v>729.49924381439996</v>
      </c>
      <c r="K22" s="148">
        <v>72.998810217565975</v>
      </c>
      <c r="L22" s="148">
        <v>323.89390365640133</v>
      </c>
      <c r="M22" s="148">
        <v>44.124275067098502</v>
      </c>
      <c r="N22" s="148">
        <v>31.28086118307273</v>
      </c>
      <c r="O22" s="148">
        <v>27.967240393735544</v>
      </c>
      <c r="P22" s="148">
        <v>1026.4304602500097</v>
      </c>
      <c r="Q22" s="148">
        <v>69.412217013141571</v>
      </c>
      <c r="R22" s="148">
        <v>559.28962528446289</v>
      </c>
      <c r="S22" s="148">
        <v>1609.733060219053</v>
      </c>
      <c r="T22" s="148">
        <v>379.3383094151252</v>
      </c>
      <c r="U22" s="148">
        <v>210.26645220639261</v>
      </c>
      <c r="V22" s="148">
        <v>52.348885097648662</v>
      </c>
      <c r="W22" s="148">
        <v>38.4037097540999</v>
      </c>
      <c r="X22" s="148">
        <v>166.17071149869864</v>
      </c>
      <c r="Y22" s="148">
        <v>86.738381351662312</v>
      </c>
      <c r="Z22" s="148">
        <v>33.148716683961979</v>
      </c>
      <c r="AA22" s="148">
        <v>477.92487618970671</v>
      </c>
      <c r="AB22" s="148">
        <v>118.71352343708593</v>
      </c>
      <c r="AC22" s="147">
        <v>186.37617047915688</v>
      </c>
      <c r="AD22" s="147">
        <v>2068.1711493080916</v>
      </c>
      <c r="AE22" s="148">
        <v>499.17319510698462</v>
      </c>
      <c r="AF22" s="148">
        <v>1568.9979542011069</v>
      </c>
      <c r="AG22" s="147">
        <v>5638.9550646631169</v>
      </c>
      <c r="AH22" s="147">
        <v>3780.9932115136135</v>
      </c>
      <c r="AI22" s="148">
        <v>543.93302462570523</v>
      </c>
      <c r="AJ22" s="148">
        <v>1041.5089976691697</v>
      </c>
      <c r="AK22" s="148">
        <v>2195.5511892187383</v>
      </c>
      <c r="AL22" s="147">
        <v>1537.8171017726686</v>
      </c>
      <c r="AM22" s="148">
        <v>1264.0879777676175</v>
      </c>
      <c r="AN22" s="148">
        <v>0.52521598559220883</v>
      </c>
      <c r="AO22" s="148">
        <v>0.51939396371409829</v>
      </c>
      <c r="AP22" s="148">
        <v>209.05139704999971</v>
      </c>
      <c r="AQ22" s="148">
        <v>63.633117005745135</v>
      </c>
      <c r="AR22" s="147">
        <v>1299.9793723769872</v>
      </c>
      <c r="AS22" s="147">
        <v>695.73116598834838</v>
      </c>
      <c r="AT22" s="148">
        <v>31.069439507368372</v>
      </c>
      <c r="AU22" s="148">
        <v>559.46780106663414</v>
      </c>
      <c r="AV22" s="148">
        <v>32.80884316496708</v>
      </c>
      <c r="AW22" s="148">
        <v>72.38508224937884</v>
      </c>
      <c r="AX22" s="147">
        <v>232.24101519986883</v>
      </c>
      <c r="AY22" s="148">
        <v>123.90671775912382</v>
      </c>
      <c r="AZ22" s="148">
        <v>58.339269044838545</v>
      </c>
      <c r="BA22" s="148">
        <v>49.995028395906481</v>
      </c>
      <c r="BB22" s="147">
        <v>62.031274645088786</v>
      </c>
      <c r="BC22" s="148">
        <v>0</v>
      </c>
      <c r="BD22" s="147">
        <v>1240.834124575704</v>
      </c>
      <c r="BE22" s="148">
        <v>785.65505035006868</v>
      </c>
      <c r="BF22" s="148">
        <v>81.238476683985496</v>
      </c>
      <c r="BG22" s="148">
        <v>293.84654294752659</v>
      </c>
      <c r="BH22" s="148">
        <v>31.093752484830869</v>
      </c>
      <c r="BI22" s="148">
        <v>49.000302109292306</v>
      </c>
      <c r="BJ22" s="147">
        <v>433.47184998477587</v>
      </c>
      <c r="BK22" s="148">
        <v>19.868304788770423</v>
      </c>
      <c r="BL22" s="148">
        <v>257.75752304080214</v>
      </c>
      <c r="BM22" s="148">
        <v>22.994149160028289</v>
      </c>
      <c r="BN22" s="148">
        <v>132.85187299517497</v>
      </c>
      <c r="BO22" s="147">
        <v>1249.2130765151078</v>
      </c>
      <c r="BP22" s="147">
        <v>1361.9640226057682</v>
      </c>
      <c r="BQ22" s="147">
        <v>1265.7283459662121</v>
      </c>
      <c r="BR22" s="148">
        <v>660.0874877427575</v>
      </c>
      <c r="BS22" s="148">
        <v>605.64085822345476</v>
      </c>
      <c r="BT22" s="147">
        <v>2822.9304158573018</v>
      </c>
      <c r="BU22" s="148">
        <v>1410.1847142383183</v>
      </c>
      <c r="BV22" s="148">
        <v>1412.7457016189835</v>
      </c>
      <c r="BW22" s="147">
        <v>2830.0777573031887</v>
      </c>
      <c r="BX22" s="148">
        <v>405.01270993722744</v>
      </c>
      <c r="BY22" s="148">
        <v>97.546336812992578</v>
      </c>
      <c r="BZ22" s="148">
        <v>2327.5187105529685</v>
      </c>
      <c r="CA22" s="147">
        <v>764.85350922920782</v>
      </c>
      <c r="CB22" s="147">
        <v>0</v>
      </c>
      <c r="CC22" s="158">
        <v>106593.407638144</v>
      </c>
      <c r="CD22" s="148">
        <v>98115.146634289966</v>
      </c>
      <c r="CE22" s="148">
        <v>0</v>
      </c>
      <c r="CF22" s="148">
        <v>8478.2610038540333</v>
      </c>
      <c r="CG22" s="153">
        <v>84859.333458661975</v>
      </c>
      <c r="CH22" s="153">
        <v>3.6000005820824299E-6</v>
      </c>
      <c r="CI22" s="153">
        <v>214392.38</v>
      </c>
      <c r="CJ22" s="149"/>
      <c r="CK22" s="151">
        <v>448848.17191636993</v>
      </c>
      <c r="CL22" s="144" t="str">
        <f>IF(ROUND(SUM(CK22),1)&gt;ROUND(SUM(Tabel_A!CK22),1),"Supply &lt; Use",IF(ROUND(SUM(CK22),1)&lt;ROUND(SUM(Tabel_A!CK22),1),"Supply &gt; Use",""))</f>
        <v/>
      </c>
    </row>
    <row r="23" spans="1:90" s="157" customFormat="1" ht="26.25" customHeight="1" x14ac:dyDescent="0.25">
      <c r="A23" s="278" t="s">
        <v>42</v>
      </c>
      <c r="B23" s="210" t="s">
        <v>184</v>
      </c>
      <c r="C23" s="146">
        <v>29246.188660410851</v>
      </c>
      <c r="D23" s="147">
        <v>4081.0127001435076</v>
      </c>
      <c r="E23" s="148">
        <v>268.19389224057142</v>
      </c>
      <c r="F23" s="148">
        <v>2584.8117206713068</v>
      </c>
      <c r="G23" s="148">
        <v>1228.0070872316289</v>
      </c>
      <c r="H23" s="147">
        <v>47.775701566543759</v>
      </c>
      <c r="I23" s="147">
        <v>3768.2808855179765</v>
      </c>
      <c r="J23" s="148">
        <v>4.5519999999999996</v>
      </c>
      <c r="K23" s="148">
        <v>0</v>
      </c>
      <c r="L23" s="148">
        <v>8.9294588876593881</v>
      </c>
      <c r="M23" s="148">
        <v>552.14445580529161</v>
      </c>
      <c r="N23" s="148">
        <v>3.4876317787412026</v>
      </c>
      <c r="O23" s="148">
        <v>0</v>
      </c>
      <c r="P23" s="148">
        <v>1830.5010776678639</v>
      </c>
      <c r="Q23" s="148">
        <v>72.514079691669053</v>
      </c>
      <c r="R23" s="148">
        <v>16.835924402900329</v>
      </c>
      <c r="S23" s="148">
        <v>870.87490643345632</v>
      </c>
      <c r="T23" s="148">
        <v>359.20326</v>
      </c>
      <c r="U23" s="148">
        <v>0.2296788765651564</v>
      </c>
      <c r="V23" s="148">
        <v>10.698561909532403</v>
      </c>
      <c r="W23" s="148">
        <v>9.9564020423064861</v>
      </c>
      <c r="X23" s="148">
        <v>8.362581776242943E-2</v>
      </c>
      <c r="Y23" s="148">
        <v>0</v>
      </c>
      <c r="Z23" s="148">
        <v>0</v>
      </c>
      <c r="AA23" s="148">
        <v>14.673149573486908</v>
      </c>
      <c r="AB23" s="148">
        <v>13.596672630740979</v>
      </c>
      <c r="AC23" s="147">
        <v>0</v>
      </c>
      <c r="AD23" s="147">
        <v>0</v>
      </c>
      <c r="AE23" s="148">
        <v>0</v>
      </c>
      <c r="AF23" s="148">
        <v>0</v>
      </c>
      <c r="AG23" s="147">
        <v>166.12233116709359</v>
      </c>
      <c r="AH23" s="147">
        <v>0</v>
      </c>
      <c r="AI23" s="148">
        <v>0</v>
      </c>
      <c r="AJ23" s="148">
        <v>0</v>
      </c>
      <c r="AK23" s="148">
        <v>0</v>
      </c>
      <c r="AL23" s="147">
        <v>21182.99704201573</v>
      </c>
      <c r="AM23" s="148">
        <v>0</v>
      </c>
      <c r="AN23" s="148">
        <v>21182.99704201573</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118654.28093958914</v>
      </c>
      <c r="CH23" s="153">
        <v>0</v>
      </c>
      <c r="CI23" s="153">
        <v>402010</v>
      </c>
      <c r="CJ23" s="149"/>
      <c r="CK23" s="151">
        <v>549910.46959999995</v>
      </c>
      <c r="CL23" s="144" t="str">
        <f>IF(ROUND(SUM(CK23),1)&gt;ROUND(SUM(Tabel_A!CK23),1),"Supply &lt; Use",IF(ROUND(SUM(CK23),1)&lt;ROUND(SUM(Tabel_A!CK23),1),"Supply &gt; Use",""))</f>
        <v/>
      </c>
    </row>
    <row r="24" spans="1:90" s="157" customFormat="1" ht="26.25" customHeight="1" x14ac:dyDescent="0.25">
      <c r="A24" s="278" t="s">
        <v>43</v>
      </c>
      <c r="B24" s="210" t="s">
        <v>185</v>
      </c>
      <c r="C24" s="146">
        <v>130148.44806314155</v>
      </c>
      <c r="D24" s="147">
        <v>78.900626672145677</v>
      </c>
      <c r="E24" s="148">
        <v>78.578505139338517</v>
      </c>
      <c r="F24" s="148">
        <v>0.29578201507261992</v>
      </c>
      <c r="G24" s="148">
        <v>2.6339517734536834E-2</v>
      </c>
      <c r="H24" s="147">
        <v>3.7299628483198197</v>
      </c>
      <c r="I24" s="147">
        <v>128795.40734175402</v>
      </c>
      <c r="J24" s="148">
        <v>102.82095477766789</v>
      </c>
      <c r="K24" s="148">
        <v>12.010078448690198</v>
      </c>
      <c r="L24" s="148">
        <v>2.3924915534152222</v>
      </c>
      <c r="M24" s="148">
        <v>26.205916403494069</v>
      </c>
      <c r="N24" s="148">
        <v>17.104528070461608</v>
      </c>
      <c r="O24" s="148">
        <v>30558.042726004835</v>
      </c>
      <c r="P24" s="148">
        <v>97824.456672370507</v>
      </c>
      <c r="Q24" s="148">
        <v>84.189563613882967</v>
      </c>
      <c r="R24" s="148">
        <v>3.7120340564753249</v>
      </c>
      <c r="S24" s="148">
        <v>31.917248124838203</v>
      </c>
      <c r="T24" s="148">
        <v>26.850508134340291</v>
      </c>
      <c r="U24" s="148">
        <v>33.870063438727314</v>
      </c>
      <c r="V24" s="148">
        <v>9.7265111002750366</v>
      </c>
      <c r="W24" s="148">
        <v>8.5730709750164635</v>
      </c>
      <c r="X24" s="148">
        <v>19.339768590195483</v>
      </c>
      <c r="Y24" s="148">
        <v>7.9007507465093756</v>
      </c>
      <c r="Z24" s="148">
        <v>0.77816146570032318</v>
      </c>
      <c r="AA24" s="148">
        <v>3.4286321518866636</v>
      </c>
      <c r="AB24" s="148">
        <v>22.087661727078178</v>
      </c>
      <c r="AC24" s="147">
        <v>679.47743137887699</v>
      </c>
      <c r="AD24" s="147">
        <v>52.103400207501792</v>
      </c>
      <c r="AE24" s="148">
        <v>10.715583395592645</v>
      </c>
      <c r="AF24" s="148">
        <v>41.387816811909147</v>
      </c>
      <c r="AG24" s="147">
        <v>53.923010235457916</v>
      </c>
      <c r="AH24" s="147">
        <v>143.49458763433751</v>
      </c>
      <c r="AI24" s="148">
        <v>45.135423120353963</v>
      </c>
      <c r="AJ24" s="148">
        <v>33.164225744605488</v>
      </c>
      <c r="AK24" s="148">
        <v>65.194938769378055</v>
      </c>
      <c r="AL24" s="147">
        <v>12.156194708704396</v>
      </c>
      <c r="AM24" s="148">
        <v>7.475322807177001</v>
      </c>
      <c r="AN24" s="148">
        <v>0.17248263041805162</v>
      </c>
      <c r="AO24" s="148">
        <v>1.559491481938075</v>
      </c>
      <c r="AP24" s="148">
        <v>1.315558137857701</v>
      </c>
      <c r="AQ24" s="148">
        <v>1.6333396513135663</v>
      </c>
      <c r="AR24" s="147">
        <v>24.23974698973165</v>
      </c>
      <c r="AS24" s="147">
        <v>27.008133883945813</v>
      </c>
      <c r="AT24" s="148">
        <v>14.498514722089913</v>
      </c>
      <c r="AU24" s="148">
        <v>9.967709745273261</v>
      </c>
      <c r="AV24" s="148">
        <v>0.97154552322479515</v>
      </c>
      <c r="AW24" s="148">
        <v>1.5703638933578434</v>
      </c>
      <c r="AX24" s="147">
        <v>3.6693273539570161</v>
      </c>
      <c r="AY24" s="148">
        <v>2.2642220493050962</v>
      </c>
      <c r="AZ24" s="148">
        <v>0.82597945713912557</v>
      </c>
      <c r="BA24" s="148">
        <v>0.57912584751279439</v>
      </c>
      <c r="BB24" s="147">
        <v>1.7257226660146459</v>
      </c>
      <c r="BC24" s="148">
        <v>0</v>
      </c>
      <c r="BD24" s="147">
        <v>21.647203780956247</v>
      </c>
      <c r="BE24" s="148">
        <v>9.4526080404714978</v>
      </c>
      <c r="BF24" s="148">
        <v>2.1917614769409743</v>
      </c>
      <c r="BG24" s="148">
        <v>7.3136784605168534</v>
      </c>
      <c r="BH24" s="148">
        <v>0.31616957125975742</v>
      </c>
      <c r="BI24" s="148">
        <v>2.3729862317671628</v>
      </c>
      <c r="BJ24" s="147">
        <v>7.2607789743179048</v>
      </c>
      <c r="BK24" s="148">
        <v>0.63350898015830104</v>
      </c>
      <c r="BL24" s="148">
        <v>1.5949273429361115</v>
      </c>
      <c r="BM24" s="148">
        <v>0.35013822145995832</v>
      </c>
      <c r="BN24" s="148">
        <v>4.6822044297635337</v>
      </c>
      <c r="BO24" s="147">
        <v>25.711311226799193</v>
      </c>
      <c r="BP24" s="147">
        <v>30.860322497162588</v>
      </c>
      <c r="BQ24" s="147">
        <v>25.430239469528448</v>
      </c>
      <c r="BR24" s="148">
        <v>11.734090641154932</v>
      </c>
      <c r="BS24" s="148">
        <v>13.696148828373516</v>
      </c>
      <c r="BT24" s="147">
        <v>53.571642555261747</v>
      </c>
      <c r="BU24" s="148">
        <v>28.313410417720533</v>
      </c>
      <c r="BV24" s="148">
        <v>25.258232137541217</v>
      </c>
      <c r="BW24" s="147">
        <v>95.989079491019083</v>
      </c>
      <c r="BX24" s="148">
        <v>54.009166121607393</v>
      </c>
      <c r="BY24" s="148">
        <v>2.979836262944191</v>
      </c>
      <c r="BZ24" s="148">
        <v>39.000077106467508</v>
      </c>
      <c r="CA24" s="147">
        <v>12.141998813470423</v>
      </c>
      <c r="CB24" s="147">
        <v>0</v>
      </c>
      <c r="CC24" s="158">
        <v>4983.2975168479988</v>
      </c>
      <c r="CD24" s="148">
        <v>1251.589255890389</v>
      </c>
      <c r="CE24" s="148">
        <v>432.8173745710215</v>
      </c>
      <c r="CF24" s="148">
        <v>3298.8908863865881</v>
      </c>
      <c r="CG24" s="153">
        <v>-688.65159587614471</v>
      </c>
      <c r="CH24" s="153">
        <v>-611.19632209916017</v>
      </c>
      <c r="CI24" s="153">
        <v>32754.400000000001</v>
      </c>
      <c r="CJ24" s="149"/>
      <c r="CK24" s="151">
        <v>166586.29766201423</v>
      </c>
      <c r="CL24" s="144" t="str">
        <f>IF(ROUND(SUM(CK24),1)&gt;ROUND(SUM(Tabel_A!CK24),1),"Supply &lt; Use",IF(ROUND(SUM(CK24),1)&lt;ROUND(SUM(Tabel_A!CK24),1),"Supply &gt; Use",""))</f>
        <v/>
      </c>
    </row>
    <row r="25" spans="1:90" s="157" customFormat="1" ht="26.25" customHeight="1" x14ac:dyDescent="0.25">
      <c r="A25" s="278" t="s">
        <v>44</v>
      </c>
      <c r="B25" s="210" t="s">
        <v>186</v>
      </c>
      <c r="C25" s="146">
        <v>28946.150774398429</v>
      </c>
      <c r="D25" s="147">
        <v>94.488349545457027</v>
      </c>
      <c r="E25" s="148">
        <v>0</v>
      </c>
      <c r="F25" s="148">
        <v>0</v>
      </c>
      <c r="G25" s="148">
        <v>94.488349545457027</v>
      </c>
      <c r="H25" s="147">
        <v>94.509122969277826</v>
      </c>
      <c r="I25" s="147">
        <v>24642.163947097062</v>
      </c>
      <c r="J25" s="148">
        <v>42.801745181371444</v>
      </c>
      <c r="K25" s="148">
        <v>0.10007999999999997</v>
      </c>
      <c r="L25" s="148">
        <v>10.92671719787573</v>
      </c>
      <c r="M25" s="148">
        <v>2.848497016754413</v>
      </c>
      <c r="N25" s="148">
        <v>1.8622556871245755</v>
      </c>
      <c r="O25" s="148">
        <v>10089.961791383606</v>
      </c>
      <c r="P25" s="148">
        <v>2146.6573879489115</v>
      </c>
      <c r="Q25" s="148">
        <v>0</v>
      </c>
      <c r="R25" s="148">
        <v>12.722505515438014</v>
      </c>
      <c r="S25" s="148">
        <v>10702.409012724309</v>
      </c>
      <c r="T25" s="148">
        <v>255.51757873105328</v>
      </c>
      <c r="U25" s="148">
        <v>7.6699269867155913</v>
      </c>
      <c r="V25" s="148">
        <v>5.180493495555309</v>
      </c>
      <c r="W25" s="148">
        <v>4.8211223578886315</v>
      </c>
      <c r="X25" s="148">
        <v>2.7926116934844072</v>
      </c>
      <c r="Y25" s="148">
        <v>0.91894719674771985</v>
      </c>
      <c r="Z25" s="148">
        <v>2.682179930103413</v>
      </c>
      <c r="AA25" s="148">
        <v>1350.1190536339936</v>
      </c>
      <c r="AB25" s="148">
        <v>2.1720404161318538</v>
      </c>
      <c r="AC25" s="147">
        <v>0.52959656983686498</v>
      </c>
      <c r="AD25" s="147">
        <v>0</v>
      </c>
      <c r="AE25" s="148">
        <v>0</v>
      </c>
      <c r="AF25" s="148">
        <v>0</v>
      </c>
      <c r="AG25" s="147">
        <v>3438.0250895118961</v>
      </c>
      <c r="AH25" s="147">
        <v>402.48845023816335</v>
      </c>
      <c r="AI25" s="148">
        <v>329.42621517508445</v>
      </c>
      <c r="AJ25" s="148">
        <v>73.062235063078887</v>
      </c>
      <c r="AK25" s="148">
        <v>0</v>
      </c>
      <c r="AL25" s="147">
        <v>0</v>
      </c>
      <c r="AM25" s="148">
        <v>0</v>
      </c>
      <c r="AN25" s="148">
        <v>0</v>
      </c>
      <c r="AO25" s="148">
        <v>0</v>
      </c>
      <c r="AP25" s="148">
        <v>0</v>
      </c>
      <c r="AQ25" s="148">
        <v>0</v>
      </c>
      <c r="AR25" s="147">
        <v>0</v>
      </c>
      <c r="AS25" s="147">
        <v>115.73652652120202</v>
      </c>
      <c r="AT25" s="148">
        <v>1.5028454565381815</v>
      </c>
      <c r="AU25" s="148">
        <v>0</v>
      </c>
      <c r="AV25" s="148">
        <v>0</v>
      </c>
      <c r="AW25" s="148">
        <v>114.23368106466384</v>
      </c>
      <c r="AX25" s="147">
        <v>0</v>
      </c>
      <c r="AY25" s="148">
        <v>0</v>
      </c>
      <c r="AZ25" s="148">
        <v>0</v>
      </c>
      <c r="BA25" s="148">
        <v>0</v>
      </c>
      <c r="BB25" s="147">
        <v>42.934388762785488</v>
      </c>
      <c r="BC25" s="148">
        <v>0</v>
      </c>
      <c r="BD25" s="147">
        <v>69.001499059488367</v>
      </c>
      <c r="BE25" s="148">
        <v>50.997641387661673</v>
      </c>
      <c r="BF25" s="148">
        <v>1.8191667815882766</v>
      </c>
      <c r="BG25" s="148">
        <v>16.184690890238418</v>
      </c>
      <c r="BH25" s="148">
        <v>0</v>
      </c>
      <c r="BI25" s="148">
        <v>0</v>
      </c>
      <c r="BJ25" s="147">
        <v>46.273804123263346</v>
      </c>
      <c r="BK25" s="148">
        <v>8.4031567374530489</v>
      </c>
      <c r="BL25" s="148">
        <v>0</v>
      </c>
      <c r="BM25" s="148">
        <v>0</v>
      </c>
      <c r="BN25" s="148">
        <v>37.870647385810301</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0.40695480000000001</v>
      </c>
      <c r="CD25" s="148">
        <v>0</v>
      </c>
      <c r="CE25" s="148">
        <v>0.40695480000000001</v>
      </c>
      <c r="CF25" s="148">
        <v>0</v>
      </c>
      <c r="CG25" s="153">
        <v>76209.162270801549</v>
      </c>
      <c r="CH25" s="153">
        <v>0</v>
      </c>
      <c r="CI25" s="153">
        <v>235301.16</v>
      </c>
      <c r="CJ25" s="149"/>
      <c r="CK25" s="151">
        <v>340456.88</v>
      </c>
      <c r="CL25" s="144" t="str">
        <f>IF(ROUND(SUM(CK25),1)&gt;ROUND(SUM(Tabel_A!CK25),1),"Supply &lt; Use",IF(ROUND(SUM(CK25),1)&lt;ROUND(SUM(Tabel_A!CK25),1),"Supply &gt; Use",""))</f>
        <v/>
      </c>
    </row>
    <row r="26" spans="1:90" s="157" customFormat="1" ht="26.25" customHeight="1" x14ac:dyDescent="0.25">
      <c r="A26" s="278" t="s">
        <v>45</v>
      </c>
      <c r="B26" s="210" t="s">
        <v>187</v>
      </c>
      <c r="C26" s="146">
        <v>291437.37100800005</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291437.37100800005</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291437.37100800005</v>
      </c>
      <c r="CL26" s="144" t="str">
        <f>IF(ROUND(SUM(CK26),1)&gt;ROUND(SUM(Tabel_A!CK26),1),"Supply &lt; Use",IF(ROUND(SUM(CK26),1)&lt;ROUND(SUM(Tabel_A!CK26),1),"Supply &gt; Use",""))</f>
        <v/>
      </c>
    </row>
    <row r="27" spans="1:90" s="157" customFormat="1" ht="26.25" customHeight="1" x14ac:dyDescent="0.25">
      <c r="A27" s="278" t="s">
        <v>46</v>
      </c>
      <c r="B27" s="210" t="s">
        <v>188</v>
      </c>
      <c r="C27" s="146">
        <v>54265.190103047855</v>
      </c>
      <c r="D27" s="147">
        <v>393.68030222258994</v>
      </c>
      <c r="E27" s="148">
        <v>393.68030222258994</v>
      </c>
      <c r="F27" s="148">
        <v>0</v>
      </c>
      <c r="G27" s="148">
        <v>0</v>
      </c>
      <c r="H27" s="147">
        <v>20.332731200279362</v>
      </c>
      <c r="I27" s="147">
        <v>23455.202490834672</v>
      </c>
      <c r="J27" s="148">
        <v>2261.8553355138611</v>
      </c>
      <c r="K27" s="148">
        <v>0</v>
      </c>
      <c r="L27" s="148">
        <v>1477.0725583989411</v>
      </c>
      <c r="M27" s="148">
        <v>11347.29438222765</v>
      </c>
      <c r="N27" s="148">
        <v>4472.1115097929169</v>
      </c>
      <c r="O27" s="148">
        <v>27.628545251100434</v>
      </c>
      <c r="P27" s="148">
        <v>128.313918</v>
      </c>
      <c r="Q27" s="148">
        <v>0</v>
      </c>
      <c r="R27" s="148">
        <v>1794.5181481112909</v>
      </c>
      <c r="S27" s="148">
        <v>512.56115512772067</v>
      </c>
      <c r="T27" s="148">
        <v>0</v>
      </c>
      <c r="U27" s="148">
        <v>12.634560826864762</v>
      </c>
      <c r="V27" s="148">
        <v>5.6171565995764432</v>
      </c>
      <c r="W27" s="148">
        <v>3.9950932358246996</v>
      </c>
      <c r="X27" s="148">
        <v>15.083122908494007</v>
      </c>
      <c r="Y27" s="148">
        <v>9.2673610883899524</v>
      </c>
      <c r="Z27" s="148">
        <v>0.85619176195643121</v>
      </c>
      <c r="AA27" s="148">
        <v>1380.2790987184824</v>
      </c>
      <c r="AB27" s="148">
        <v>6.1143532716022548</v>
      </c>
      <c r="AC27" s="147">
        <v>21782.261936321287</v>
      </c>
      <c r="AD27" s="147">
        <v>863.56343680256464</v>
      </c>
      <c r="AE27" s="148">
        <v>1.1489233773458722</v>
      </c>
      <c r="AF27" s="148">
        <v>862.41451342521873</v>
      </c>
      <c r="AG27" s="147">
        <v>7191.5988833485417</v>
      </c>
      <c r="AH27" s="147">
        <v>74.058016238361262</v>
      </c>
      <c r="AI27" s="148">
        <v>10.610989631333386</v>
      </c>
      <c r="AJ27" s="148">
        <v>18.650974382521717</v>
      </c>
      <c r="AK27" s="148">
        <v>44.796052224506163</v>
      </c>
      <c r="AL27" s="147">
        <v>0.40529577060444577</v>
      </c>
      <c r="AM27" s="148">
        <v>0.30737357270898746</v>
      </c>
      <c r="AN27" s="148">
        <v>6.5985286989861272E-4</v>
      </c>
      <c r="AO27" s="148">
        <v>6.1116469697405484E-4</v>
      </c>
      <c r="AP27" s="148">
        <v>2.903608881095604E-2</v>
      </c>
      <c r="AQ27" s="148">
        <v>6.7615091517629594E-2</v>
      </c>
      <c r="AR27" s="147">
        <v>22.752936836440373</v>
      </c>
      <c r="AS27" s="147">
        <v>308.52360533146737</v>
      </c>
      <c r="AT27" s="148">
        <v>308.16245353093666</v>
      </c>
      <c r="AU27" s="148">
        <v>0.11070311380298684</v>
      </c>
      <c r="AV27" s="148">
        <v>3.1213747964235004E-2</v>
      </c>
      <c r="AW27" s="148">
        <v>0.21923493876353517</v>
      </c>
      <c r="AX27" s="147">
        <v>0.23291171421396026</v>
      </c>
      <c r="AY27" s="148">
        <v>0.10390130377782397</v>
      </c>
      <c r="AZ27" s="148">
        <v>3.2220618398210533E-2</v>
      </c>
      <c r="BA27" s="148">
        <v>9.6789792037925759E-2</v>
      </c>
      <c r="BB27" s="147">
        <v>0.16172552827672071</v>
      </c>
      <c r="BC27" s="148">
        <v>0</v>
      </c>
      <c r="BD27" s="147">
        <v>12.863774925397889</v>
      </c>
      <c r="BE27" s="148">
        <v>3.2005975404871108</v>
      </c>
      <c r="BF27" s="148">
        <v>0.17572089958977274</v>
      </c>
      <c r="BG27" s="148">
        <v>9.2002163606691418</v>
      </c>
      <c r="BH27" s="148">
        <v>5.1909988036157963E-2</v>
      </c>
      <c r="BI27" s="148">
        <v>0.23533013661570634</v>
      </c>
      <c r="BJ27" s="147">
        <v>0.73264129216885898</v>
      </c>
      <c r="BK27" s="148">
        <v>4.4649704332796893E-2</v>
      </c>
      <c r="BL27" s="148">
        <v>0.65417606291547603</v>
      </c>
      <c r="BM27" s="148">
        <v>2.2985942691225465E-3</v>
      </c>
      <c r="BN27" s="148">
        <v>3.1516930651463458E-2</v>
      </c>
      <c r="BO27" s="147">
        <v>1.7910535217869521</v>
      </c>
      <c r="BP27" s="147">
        <v>42.847916727578436</v>
      </c>
      <c r="BQ27" s="147">
        <v>90.430484663436715</v>
      </c>
      <c r="BR27" s="148">
        <v>59.222761184136289</v>
      </c>
      <c r="BS27" s="148">
        <v>31.207723479300419</v>
      </c>
      <c r="BT27" s="147">
        <v>0.78482364709048924</v>
      </c>
      <c r="BU27" s="148">
        <v>0.40194252019719101</v>
      </c>
      <c r="BV27" s="148">
        <v>0.38288112689329823</v>
      </c>
      <c r="BW27" s="147">
        <v>2.9651361210975815</v>
      </c>
      <c r="BX27" s="148">
        <v>5.6202181966759829E-2</v>
      </c>
      <c r="BY27" s="148">
        <v>2.4669145799068395</v>
      </c>
      <c r="BZ27" s="148">
        <v>0.44201935922398239</v>
      </c>
      <c r="CA27" s="147">
        <v>0</v>
      </c>
      <c r="CB27" s="147">
        <v>0</v>
      </c>
      <c r="CC27" s="158">
        <v>24586.777567693542</v>
      </c>
      <c r="CD27" s="148">
        <v>5881.1035322821181</v>
      </c>
      <c r="CE27" s="148">
        <v>0</v>
      </c>
      <c r="CF27" s="148">
        <v>18705.674035411423</v>
      </c>
      <c r="CG27" s="153">
        <v>4591.2753379228234</v>
      </c>
      <c r="CH27" s="153">
        <v>1.9689964000045848</v>
      </c>
      <c r="CI27" s="153">
        <v>0</v>
      </c>
      <c r="CJ27" s="149"/>
      <c r="CK27" s="151">
        <v>83445.212005064226</v>
      </c>
      <c r="CL27" s="144" t="str">
        <f>IF(ROUND(SUM(CK27),1)&gt;ROUND(SUM(Tabel_A!CK27),1),"Supply &lt; Use",IF(ROUND(SUM(CK27),1)&lt;ROUND(SUM(Tabel_A!CK27),1),"Supply &gt; Use",""))</f>
        <v/>
      </c>
    </row>
    <row r="28" spans="1:90" s="157" customFormat="1" ht="26.25" customHeight="1" x14ac:dyDescent="0.25">
      <c r="A28" s="278" t="s">
        <v>47</v>
      </c>
      <c r="B28" s="210" t="s">
        <v>189</v>
      </c>
      <c r="C28" s="146">
        <v>11237.671571966097</v>
      </c>
      <c r="D28" s="147">
        <v>793.50116162771928</v>
      </c>
      <c r="E28" s="148">
        <v>509.1459825758659</v>
      </c>
      <c r="F28" s="148">
        <v>234.79601686624102</v>
      </c>
      <c r="G28" s="148">
        <v>49.559162185612394</v>
      </c>
      <c r="H28" s="147">
        <v>29.673418417304216</v>
      </c>
      <c r="I28" s="147">
        <v>1329.2460830041673</v>
      </c>
      <c r="J28" s="148">
        <v>203.05430463266941</v>
      </c>
      <c r="K28" s="148">
        <v>22.124666568961068</v>
      </c>
      <c r="L28" s="148">
        <v>41.427451255425865</v>
      </c>
      <c r="M28" s="148">
        <v>26.223399299741494</v>
      </c>
      <c r="N28" s="148">
        <v>13.645985580334514</v>
      </c>
      <c r="O28" s="148">
        <v>484.26611274495735</v>
      </c>
      <c r="P28" s="148">
        <v>60.369095566998496</v>
      </c>
      <c r="Q28" s="148">
        <v>27.099904695949938</v>
      </c>
      <c r="R28" s="148">
        <v>29.175767927248831</v>
      </c>
      <c r="S28" s="148">
        <v>94.756344639411992</v>
      </c>
      <c r="T28" s="148">
        <v>75.198705277119913</v>
      </c>
      <c r="U28" s="148">
        <v>76.857082854528116</v>
      </c>
      <c r="V28" s="148">
        <v>22.46419747452827</v>
      </c>
      <c r="W28" s="148">
        <v>18.49522075575825</v>
      </c>
      <c r="X28" s="148">
        <v>40.311001699456185</v>
      </c>
      <c r="Y28" s="148">
        <v>25.555167990211647</v>
      </c>
      <c r="Z28" s="148">
        <v>5.4701785116348365</v>
      </c>
      <c r="AA28" s="148">
        <v>21.944579227199121</v>
      </c>
      <c r="AB28" s="148">
        <v>40.80691630203215</v>
      </c>
      <c r="AC28" s="147">
        <v>792.70144562946098</v>
      </c>
      <c r="AD28" s="147">
        <v>240.79708266612303</v>
      </c>
      <c r="AE28" s="148">
        <v>8.8526992340516397</v>
      </c>
      <c r="AF28" s="148">
        <v>231.94438343207139</v>
      </c>
      <c r="AG28" s="147">
        <v>1130.8505774888947</v>
      </c>
      <c r="AH28" s="147">
        <v>1039.3302872414611</v>
      </c>
      <c r="AI28" s="148">
        <v>291.57741843799232</v>
      </c>
      <c r="AJ28" s="148">
        <v>516.36204890686849</v>
      </c>
      <c r="AK28" s="148">
        <v>231.39081989660036</v>
      </c>
      <c r="AL28" s="147">
        <v>2961.9681542876942</v>
      </c>
      <c r="AM28" s="148">
        <v>2562.0018942267143</v>
      </c>
      <c r="AN28" s="148">
        <v>24.257362028518553</v>
      </c>
      <c r="AO28" s="148">
        <v>0.74673490914229546</v>
      </c>
      <c r="AP28" s="148">
        <v>292.54874369347164</v>
      </c>
      <c r="AQ28" s="148">
        <v>82.413419429847664</v>
      </c>
      <c r="AR28" s="147">
        <v>189.4561571929388</v>
      </c>
      <c r="AS28" s="147">
        <v>190.51408218588426</v>
      </c>
      <c r="AT28" s="148">
        <v>24.706534980561052</v>
      </c>
      <c r="AU28" s="148">
        <v>14.2497892042201</v>
      </c>
      <c r="AV28" s="148">
        <v>16.297781195014522</v>
      </c>
      <c r="AW28" s="148">
        <v>135.25997680608859</v>
      </c>
      <c r="AX28" s="147">
        <v>16.726531650760997</v>
      </c>
      <c r="AY28" s="148">
        <v>8.3539906549693038E-2</v>
      </c>
      <c r="AZ28" s="148">
        <v>4.4181923570262009</v>
      </c>
      <c r="BA28" s="148">
        <v>12.224799387185101</v>
      </c>
      <c r="BB28" s="147">
        <v>147.53551071965688</v>
      </c>
      <c r="BC28" s="148">
        <v>0</v>
      </c>
      <c r="BD28" s="147">
        <v>448.3671963802538</v>
      </c>
      <c r="BE28" s="148">
        <v>240.30415872569696</v>
      </c>
      <c r="BF28" s="148">
        <v>173.03000015524228</v>
      </c>
      <c r="BG28" s="148">
        <v>10.535388693630782</v>
      </c>
      <c r="BH28" s="148">
        <v>10.213780196117447</v>
      </c>
      <c r="BI28" s="148">
        <v>14.283868609566309</v>
      </c>
      <c r="BJ28" s="147">
        <v>634.69737640365179</v>
      </c>
      <c r="BK28" s="148">
        <v>335.13360845490814</v>
      </c>
      <c r="BL28" s="148">
        <v>18.302787964112817</v>
      </c>
      <c r="BM28" s="148">
        <v>7.3662762271628539</v>
      </c>
      <c r="BN28" s="148">
        <v>273.89470375746788</v>
      </c>
      <c r="BO28" s="147">
        <v>528.05383932503491</v>
      </c>
      <c r="BP28" s="147">
        <v>134.805457855887</v>
      </c>
      <c r="BQ28" s="147">
        <v>528.92689645780899</v>
      </c>
      <c r="BR28" s="148">
        <v>381.67276793266399</v>
      </c>
      <c r="BS28" s="148">
        <v>147.25412852514498</v>
      </c>
      <c r="BT28" s="147">
        <v>30.870704761191394</v>
      </c>
      <c r="BU28" s="148">
        <v>17.752472028895632</v>
      </c>
      <c r="BV28" s="148">
        <v>13.118232732295763</v>
      </c>
      <c r="BW28" s="147">
        <v>69.649608670201275</v>
      </c>
      <c r="BX28" s="148">
        <v>9.2552808773055411</v>
      </c>
      <c r="BY28" s="148">
        <v>12.61231783436175</v>
      </c>
      <c r="BZ28" s="148">
        <v>47.78200995853399</v>
      </c>
      <c r="CA28" s="147">
        <v>0</v>
      </c>
      <c r="CB28" s="147">
        <v>0</v>
      </c>
      <c r="CC28" s="158">
        <v>6566.0875918075599</v>
      </c>
      <c r="CD28" s="148">
        <v>0</v>
      </c>
      <c r="CE28" s="148">
        <v>6546.089901023297</v>
      </c>
      <c r="CF28" s="148">
        <v>19.997690784262666</v>
      </c>
      <c r="CG28" s="153">
        <v>-6687.8419552752384</v>
      </c>
      <c r="CH28" s="153">
        <v>0.27952199999708682</v>
      </c>
      <c r="CI28" s="153">
        <v>18459.154421700001</v>
      </c>
      <c r="CJ28" s="149"/>
      <c r="CK28" s="151">
        <v>29575.351152198415</v>
      </c>
      <c r="CL28" s="144" t="str">
        <f>IF(ROUND(SUM(CK28),1)&gt;ROUND(SUM(Tabel_A!CK28),1),"Supply &lt; Use",IF(ROUND(SUM(CK28),1)&lt;ROUND(SUM(Tabel_A!CK28),1),"Supply &gt; Use",""))</f>
        <v/>
      </c>
    </row>
    <row r="29" spans="1:90" s="157" customFormat="1" ht="26.25" customHeight="1" x14ac:dyDescent="0.25">
      <c r="A29" s="278" t="s">
        <v>48</v>
      </c>
      <c r="B29" s="210" t="s">
        <v>190</v>
      </c>
      <c r="C29" s="146">
        <v>9655.6628007332965</v>
      </c>
      <c r="D29" s="147">
        <v>2506.9587832718325</v>
      </c>
      <c r="E29" s="148">
        <v>2506.9587832718325</v>
      </c>
      <c r="F29" s="148">
        <v>0</v>
      </c>
      <c r="G29" s="148">
        <v>0</v>
      </c>
      <c r="H29" s="147">
        <v>0</v>
      </c>
      <c r="I29" s="147">
        <v>1924.5669327297253</v>
      </c>
      <c r="J29" s="148">
        <v>1388.0155162737153</v>
      </c>
      <c r="K29" s="148">
        <v>0</v>
      </c>
      <c r="L29" s="148">
        <v>54.449312048791256</v>
      </c>
      <c r="M29" s="148">
        <v>72.587993910914008</v>
      </c>
      <c r="N29" s="148">
        <v>63.652006089085958</v>
      </c>
      <c r="O29" s="148">
        <v>1.0952782650516537</v>
      </c>
      <c r="P29" s="148">
        <v>225.15178807103501</v>
      </c>
      <c r="Q29" s="148">
        <v>8.2462119289650531</v>
      </c>
      <c r="R29" s="148">
        <v>63.397968512191994</v>
      </c>
      <c r="S29" s="148">
        <v>0</v>
      </c>
      <c r="T29" s="148">
        <v>0</v>
      </c>
      <c r="U29" s="148">
        <v>0</v>
      </c>
      <c r="V29" s="148">
        <v>0</v>
      </c>
      <c r="W29" s="148">
        <v>0</v>
      </c>
      <c r="X29" s="148">
        <v>0</v>
      </c>
      <c r="Y29" s="148">
        <v>0</v>
      </c>
      <c r="Z29" s="148">
        <v>0</v>
      </c>
      <c r="AA29" s="148">
        <v>47.970857629975086</v>
      </c>
      <c r="AB29" s="148">
        <v>0</v>
      </c>
      <c r="AC29" s="147">
        <v>2717.6633325893126</v>
      </c>
      <c r="AD29" s="147">
        <v>2326.9344281769681</v>
      </c>
      <c r="AE29" s="148">
        <v>2.0092132041227888E-2</v>
      </c>
      <c r="AF29" s="148">
        <v>2326.914336044927</v>
      </c>
      <c r="AG29" s="147">
        <v>172.57681682309644</v>
      </c>
      <c r="AH29" s="147">
        <v>1.2211459020029212</v>
      </c>
      <c r="AI29" s="148">
        <v>0.18556277029836207</v>
      </c>
      <c r="AJ29" s="148">
        <v>0.25219912719442428</v>
      </c>
      <c r="AK29" s="148">
        <v>0.7833840045101349</v>
      </c>
      <c r="AL29" s="147">
        <v>7.0877277800260874E-3</v>
      </c>
      <c r="AM29" s="148">
        <v>5.3752848367657298E-3</v>
      </c>
      <c r="AN29" s="148">
        <v>1.1539369161773915E-5</v>
      </c>
      <c r="AO29" s="148">
        <v>1.068792056342943E-5</v>
      </c>
      <c r="AP29" s="148">
        <v>5.0777705620217556E-4</v>
      </c>
      <c r="AQ29" s="148">
        <v>1.1824385973329787E-3</v>
      </c>
      <c r="AR29" s="147">
        <v>1.8864050068675458</v>
      </c>
      <c r="AS29" s="147">
        <v>9.1997709804089306E-2</v>
      </c>
      <c r="AT29" s="148">
        <v>1.0351041934341797E-2</v>
      </c>
      <c r="AU29" s="148">
        <v>1.9359529310326641E-3</v>
      </c>
      <c r="AV29" s="148">
        <v>5.4585950461535459E-4</v>
      </c>
      <c r="AW29" s="148">
        <v>7.9164855434099485E-2</v>
      </c>
      <c r="AX29" s="147">
        <v>7.3306991866136026E-2</v>
      </c>
      <c r="AY29" s="148">
        <v>3.3987375508526554E-2</v>
      </c>
      <c r="AZ29" s="148">
        <v>1.033950376673785E-2</v>
      </c>
      <c r="BA29" s="148">
        <v>2.8980112590871618E-2</v>
      </c>
      <c r="BB29" s="147">
        <v>2.5004596737421874E-2</v>
      </c>
      <c r="BC29" s="148">
        <v>0</v>
      </c>
      <c r="BD29" s="147">
        <v>0.67502384800007265</v>
      </c>
      <c r="BE29" s="148">
        <v>0.41166521456761862</v>
      </c>
      <c r="BF29" s="148">
        <v>5.8054580624581374E-2</v>
      </c>
      <c r="BG29" s="148">
        <v>0.16089146201677607</v>
      </c>
      <c r="BH29" s="148">
        <v>1.8082778677307364E-2</v>
      </c>
      <c r="BI29" s="148">
        <v>2.6329812113789267E-2</v>
      </c>
      <c r="BJ29" s="147">
        <v>0.25116588171572718</v>
      </c>
      <c r="BK29" s="148">
        <v>1.5733786439850867E-2</v>
      </c>
      <c r="BL29" s="148">
        <v>0.23484073643929548</v>
      </c>
      <c r="BM29" s="148">
        <v>4.0197336458684279E-5</v>
      </c>
      <c r="BN29" s="148">
        <v>5.5116150012220937E-4</v>
      </c>
      <c r="BO29" s="147">
        <v>0.87122650083981279</v>
      </c>
      <c r="BP29" s="147">
        <v>0.68479092479833736</v>
      </c>
      <c r="BQ29" s="147">
        <v>1.1119157308124656</v>
      </c>
      <c r="BR29" s="148">
        <v>0.56616158113128057</v>
      </c>
      <c r="BS29" s="148">
        <v>0.54575414968118507</v>
      </c>
      <c r="BT29" s="147">
        <v>1.3724832009987998E-2</v>
      </c>
      <c r="BU29" s="148">
        <v>7.0290868373154378E-3</v>
      </c>
      <c r="BV29" s="148">
        <v>6.6957451726725598E-3</v>
      </c>
      <c r="BW29" s="147">
        <v>4.9711489123858296E-2</v>
      </c>
      <c r="BX29" s="148">
        <v>9.8285201898308506E-4</v>
      </c>
      <c r="BY29" s="148">
        <v>4.0998694877723868E-2</v>
      </c>
      <c r="BZ29" s="148">
        <v>7.7299422271513447E-3</v>
      </c>
      <c r="CA29" s="147">
        <v>0</v>
      </c>
      <c r="CB29" s="147">
        <v>0</v>
      </c>
      <c r="CC29" s="158">
        <v>0</v>
      </c>
      <c r="CD29" s="148">
        <v>0</v>
      </c>
      <c r="CE29" s="148">
        <v>0</v>
      </c>
      <c r="CF29" s="148">
        <v>0</v>
      </c>
      <c r="CG29" s="153">
        <v>-3899.2637156020201</v>
      </c>
      <c r="CH29" s="153">
        <v>3.6000000136482413E-6</v>
      </c>
      <c r="CI29" s="153">
        <v>0</v>
      </c>
      <c r="CJ29" s="149"/>
      <c r="CK29" s="151">
        <v>5756.3990887312766</v>
      </c>
      <c r="CL29" s="144" t="str">
        <f>IF(ROUND(SUM(CK29),1)&gt;ROUND(SUM(Tabel_A!CK29),1),"Supply &lt; Use",IF(ROUND(SUM(CK29),1)&lt;ROUND(SUM(Tabel_A!CK29),1),"Supply &gt; Use",""))</f>
        <v/>
      </c>
    </row>
    <row r="30" spans="1:90" s="157" customFormat="1" ht="26.25" customHeight="1" x14ac:dyDescent="0.25">
      <c r="A30" s="278" t="s">
        <v>49</v>
      </c>
      <c r="B30" s="210" t="s">
        <v>191</v>
      </c>
      <c r="C30" s="146">
        <v>254722.28380613279</v>
      </c>
      <c r="D30" s="147">
        <v>4609.2072172609269</v>
      </c>
      <c r="E30" s="148">
        <v>4609.2072172609269</v>
      </c>
      <c r="F30" s="148">
        <v>0</v>
      </c>
      <c r="G30" s="148">
        <v>0</v>
      </c>
      <c r="H30" s="147">
        <v>870.76472373648812</v>
      </c>
      <c r="I30" s="147">
        <v>130923.2512009316</v>
      </c>
      <c r="J30" s="148">
        <v>22048.275026248943</v>
      </c>
      <c r="K30" s="148">
        <v>3859.7869569711447</v>
      </c>
      <c r="L30" s="148">
        <v>626.35633834079067</v>
      </c>
      <c r="M30" s="148">
        <v>4872.157098355261</v>
      </c>
      <c r="N30" s="148">
        <v>2829.8032536594237</v>
      </c>
      <c r="O30" s="148">
        <v>2357.1420998714952</v>
      </c>
      <c r="P30" s="148">
        <v>48322.592253711846</v>
      </c>
      <c r="Q30" s="148">
        <v>2601.3500640638231</v>
      </c>
      <c r="R30" s="148">
        <v>1069.6028172336542</v>
      </c>
      <c r="S30" s="148">
        <v>8107.3472880682011</v>
      </c>
      <c r="T30" s="148">
        <v>23863.47493867193</v>
      </c>
      <c r="U30" s="148">
        <v>2305.5886594701774</v>
      </c>
      <c r="V30" s="148">
        <v>901.44583674530713</v>
      </c>
      <c r="W30" s="148">
        <v>673.97147638980516</v>
      </c>
      <c r="X30" s="148">
        <v>2241.8554483451621</v>
      </c>
      <c r="Y30" s="148">
        <v>1604.1585137147067</v>
      </c>
      <c r="Z30" s="148">
        <v>336.94999665063983</v>
      </c>
      <c r="AA30" s="148">
        <v>907.667829392709</v>
      </c>
      <c r="AB30" s="148">
        <v>1393.7253050265886</v>
      </c>
      <c r="AC30" s="147">
        <v>23760.953808993097</v>
      </c>
      <c r="AD30" s="147">
        <v>7174.7569476254375</v>
      </c>
      <c r="AE30" s="148">
        <v>1363.4218988259709</v>
      </c>
      <c r="AF30" s="148">
        <v>5811.3350487994667</v>
      </c>
      <c r="AG30" s="147">
        <v>10278.704803441236</v>
      </c>
      <c r="AH30" s="147">
        <v>19928.688144605807</v>
      </c>
      <c r="AI30" s="148">
        <v>2078.9782300341076</v>
      </c>
      <c r="AJ30" s="148">
        <v>5760.3505085710049</v>
      </c>
      <c r="AK30" s="148">
        <v>12089.359406000694</v>
      </c>
      <c r="AL30" s="147">
        <v>9876.1746044290394</v>
      </c>
      <c r="AM30" s="148">
        <v>7237.5571591637781</v>
      </c>
      <c r="AN30" s="148">
        <v>9.8187241303540187</v>
      </c>
      <c r="AO30" s="148">
        <v>7.010230571483163</v>
      </c>
      <c r="AP30" s="148">
        <v>1384.2969829893098</v>
      </c>
      <c r="AQ30" s="148">
        <v>1237.4915075741135</v>
      </c>
      <c r="AR30" s="147">
        <v>7428.7985008193891</v>
      </c>
      <c r="AS30" s="147">
        <v>2626.2419518816077</v>
      </c>
      <c r="AT30" s="148">
        <v>339.28003388659886</v>
      </c>
      <c r="AU30" s="148">
        <v>478.11200020571937</v>
      </c>
      <c r="AV30" s="148">
        <v>770.87101812749779</v>
      </c>
      <c r="AW30" s="148">
        <v>1037.9788996617915</v>
      </c>
      <c r="AX30" s="147">
        <v>1481.1106035577945</v>
      </c>
      <c r="AY30" s="148">
        <v>751.6319289922734</v>
      </c>
      <c r="AZ30" s="148">
        <v>330.86591420357206</v>
      </c>
      <c r="BA30" s="148">
        <v>398.6127603619492</v>
      </c>
      <c r="BB30" s="147">
        <v>416.82870075760752</v>
      </c>
      <c r="BC30" s="148">
        <v>0</v>
      </c>
      <c r="BD30" s="147">
        <v>7657.5322022685787</v>
      </c>
      <c r="BE30" s="148">
        <v>5429.4051429322608</v>
      </c>
      <c r="BF30" s="148">
        <v>749.661437105711</v>
      </c>
      <c r="BG30" s="148">
        <v>892.70914414385481</v>
      </c>
      <c r="BH30" s="148">
        <v>240.59520153778965</v>
      </c>
      <c r="BI30" s="148">
        <v>345.1612765489615</v>
      </c>
      <c r="BJ30" s="147">
        <v>3839.2133593870394</v>
      </c>
      <c r="BK30" s="148">
        <v>176.41888798827767</v>
      </c>
      <c r="BL30" s="148">
        <v>2412.338627427675</v>
      </c>
      <c r="BM30" s="148">
        <v>129.82176152155373</v>
      </c>
      <c r="BN30" s="148">
        <v>1120.6340824495333</v>
      </c>
      <c r="BO30" s="147">
        <v>7232.1799626967813</v>
      </c>
      <c r="BP30" s="147">
        <v>2373.9958907785567</v>
      </c>
      <c r="BQ30" s="147">
        <v>6516.816811003273</v>
      </c>
      <c r="BR30" s="148">
        <v>4490.3654198206013</v>
      </c>
      <c r="BS30" s="148">
        <v>2026.4513911826721</v>
      </c>
      <c r="BT30" s="147">
        <v>2240.1476651761104</v>
      </c>
      <c r="BU30" s="148">
        <v>1238.341889725966</v>
      </c>
      <c r="BV30" s="148">
        <v>1001.8057754501447</v>
      </c>
      <c r="BW30" s="147">
        <v>3942.9293198968662</v>
      </c>
      <c r="BX30" s="148">
        <v>986.55623340718194</v>
      </c>
      <c r="BY30" s="148">
        <v>316.39669107041516</v>
      </c>
      <c r="BZ30" s="148">
        <v>2639.976395419269</v>
      </c>
      <c r="CA30" s="147">
        <v>1543.987386885565</v>
      </c>
      <c r="CB30" s="147">
        <v>0</v>
      </c>
      <c r="CC30" s="158">
        <v>66790.427018224436</v>
      </c>
      <c r="CD30" s="148">
        <v>11290.427902155134</v>
      </c>
      <c r="CE30" s="148">
        <v>52.804138567969559</v>
      </c>
      <c r="CF30" s="148">
        <v>55447.194977501335</v>
      </c>
      <c r="CG30" s="153">
        <v>-11915.770707434101</v>
      </c>
      <c r="CH30" s="153">
        <v>1.1303999963274691E-3</v>
      </c>
      <c r="CI30" s="153">
        <v>15510.24</v>
      </c>
      <c r="CJ30" s="149"/>
      <c r="CK30" s="151">
        <v>325107.18124732311</v>
      </c>
      <c r="CL30" s="144" t="str">
        <f>IF(ROUND(SUM(CK30),1)&gt;ROUND(SUM(Tabel_A!CK30),1),"Supply &lt; Use",IF(ROUND(SUM(CK30),1)&lt;ROUND(SUM(Tabel_A!CK30),1),"Supply &gt; Use",""))</f>
        <v/>
      </c>
    </row>
    <row r="31" spans="1:90" s="157" customFormat="1" ht="26.25" customHeight="1" x14ac:dyDescent="0.25">
      <c r="A31" s="278" t="s">
        <v>50</v>
      </c>
      <c r="B31" s="210" t="s">
        <v>192</v>
      </c>
      <c r="C31" s="146">
        <v>41360.228846997925</v>
      </c>
      <c r="D31" s="147">
        <v>37.835551353467586</v>
      </c>
      <c r="E31" s="148">
        <v>37.835551353467586</v>
      </c>
      <c r="F31" s="148">
        <v>0</v>
      </c>
      <c r="G31" s="148">
        <v>0</v>
      </c>
      <c r="H31" s="147">
        <v>10.387471571594808</v>
      </c>
      <c r="I31" s="147">
        <v>32863.991120793245</v>
      </c>
      <c r="J31" s="148">
        <v>1887.0928432820581</v>
      </c>
      <c r="K31" s="148">
        <v>11.885170945662985</v>
      </c>
      <c r="L31" s="148">
        <v>7.1919706122191869</v>
      </c>
      <c r="M31" s="148">
        <v>704.22851146029234</v>
      </c>
      <c r="N31" s="148">
        <v>617.53404501841032</v>
      </c>
      <c r="O31" s="148">
        <v>4850.8663116772741</v>
      </c>
      <c r="P31" s="148">
        <v>22910.768643440035</v>
      </c>
      <c r="Q31" s="148">
        <v>452.09181020910552</v>
      </c>
      <c r="R31" s="148">
        <v>8.3739593625261275</v>
      </c>
      <c r="S31" s="148">
        <v>194.680821703248</v>
      </c>
      <c r="T31" s="148">
        <v>1212.9407730758869</v>
      </c>
      <c r="U31" s="148">
        <v>0</v>
      </c>
      <c r="V31" s="148">
        <v>0</v>
      </c>
      <c r="W31" s="148">
        <v>0</v>
      </c>
      <c r="X31" s="148">
        <v>0</v>
      </c>
      <c r="Y31" s="148">
        <v>0</v>
      </c>
      <c r="Z31" s="148">
        <v>0</v>
      </c>
      <c r="AA31" s="148">
        <v>6.3362600065282244</v>
      </c>
      <c r="AB31" s="148">
        <v>0</v>
      </c>
      <c r="AC31" s="147">
        <v>5565.5808853014823</v>
      </c>
      <c r="AD31" s="147">
        <v>747.88868832124297</v>
      </c>
      <c r="AE31" s="148">
        <v>12.40413072452864</v>
      </c>
      <c r="AF31" s="148">
        <v>735.48455759671435</v>
      </c>
      <c r="AG31" s="147">
        <v>126.32658673690629</v>
      </c>
      <c r="AH31" s="147">
        <v>471.7304072326603</v>
      </c>
      <c r="AI31" s="148">
        <v>62.67308428230946</v>
      </c>
      <c r="AJ31" s="148">
        <v>146.70716046957938</v>
      </c>
      <c r="AK31" s="148">
        <v>262.35016248077147</v>
      </c>
      <c r="AL31" s="147">
        <v>46.510080907873359</v>
      </c>
      <c r="AM31" s="148">
        <v>0.91025622456844812</v>
      </c>
      <c r="AN31" s="148">
        <v>1.9540885601548796E-3</v>
      </c>
      <c r="AO31" s="148">
        <v>1.8099033848424804E-3</v>
      </c>
      <c r="AP31" s="148">
        <v>43.163571657603661</v>
      </c>
      <c r="AQ31" s="148">
        <v>2.4324890337562581</v>
      </c>
      <c r="AR31" s="147">
        <v>226.22923893279727</v>
      </c>
      <c r="AS31" s="147">
        <v>27.915020787682586</v>
      </c>
      <c r="AT31" s="148">
        <v>2.0146018811664326</v>
      </c>
      <c r="AU31" s="148">
        <v>9.4392909896517452</v>
      </c>
      <c r="AV31" s="148">
        <v>1.0545094269278152</v>
      </c>
      <c r="AW31" s="148">
        <v>15.406618489936594</v>
      </c>
      <c r="AX31" s="147">
        <v>20.940635884108254</v>
      </c>
      <c r="AY31" s="148">
        <v>10.408036256570151</v>
      </c>
      <c r="AZ31" s="148">
        <v>4.001286280253388</v>
      </c>
      <c r="BA31" s="148">
        <v>6.5313133472847138</v>
      </c>
      <c r="BB31" s="147">
        <v>5.6719548307449497</v>
      </c>
      <c r="BC31" s="148">
        <v>0</v>
      </c>
      <c r="BD31" s="147">
        <v>144.93497491855277</v>
      </c>
      <c r="BE31" s="148">
        <v>87.759355983503767</v>
      </c>
      <c r="BF31" s="148">
        <v>12.483917512506132</v>
      </c>
      <c r="BG31" s="148">
        <v>35.132441695037365</v>
      </c>
      <c r="BH31" s="148">
        <v>4.1507075689883752</v>
      </c>
      <c r="BI31" s="148">
        <v>5.4085521585171668</v>
      </c>
      <c r="BJ31" s="147">
        <v>60.601406523148427</v>
      </c>
      <c r="BK31" s="148">
        <v>3.3237150603947998</v>
      </c>
      <c r="BL31" s="148">
        <v>48.144425943182412</v>
      </c>
      <c r="BM31" s="148">
        <v>4.0163731941327976</v>
      </c>
      <c r="BN31" s="148">
        <v>5.1168923254384202</v>
      </c>
      <c r="BO31" s="147">
        <v>80.362101518662911</v>
      </c>
      <c r="BP31" s="147">
        <v>240.52090348164529</v>
      </c>
      <c r="BQ31" s="147">
        <v>469.474643978796</v>
      </c>
      <c r="BR31" s="148">
        <v>254.84131908263674</v>
      </c>
      <c r="BS31" s="148">
        <v>214.63332489615925</v>
      </c>
      <c r="BT31" s="147">
        <v>94.154918926484584</v>
      </c>
      <c r="BU31" s="148">
        <v>58.515565118536749</v>
      </c>
      <c r="BV31" s="148">
        <v>35.639353807947835</v>
      </c>
      <c r="BW31" s="147">
        <v>105.19585631305993</v>
      </c>
      <c r="BX31" s="148">
        <v>44.476060687458634</v>
      </c>
      <c r="BY31" s="148">
        <v>9.9306506748224663</v>
      </c>
      <c r="BZ31" s="148">
        <v>50.789144950778834</v>
      </c>
      <c r="CA31" s="147">
        <v>13.976398683771636</v>
      </c>
      <c r="CB31" s="147">
        <v>0</v>
      </c>
      <c r="CC31" s="158">
        <v>4720.4748839448939</v>
      </c>
      <c r="CD31" s="160">
        <v>4177.0514602133444</v>
      </c>
      <c r="CE31" s="160">
        <v>0</v>
      </c>
      <c r="CF31" s="160">
        <v>543.42342373154963</v>
      </c>
      <c r="CG31" s="161">
        <v>0</v>
      </c>
      <c r="CH31" s="161">
        <v>22.306193108701336</v>
      </c>
      <c r="CI31" s="161">
        <v>0</v>
      </c>
      <c r="CJ31" s="149"/>
      <c r="CK31" s="151">
        <v>46103.009924051519</v>
      </c>
      <c r="CL31" s="144" t="str">
        <f>IF(ROUND(SUM(CK31),1)&gt;ROUND(SUM(Tabel_A!CK31),1),"Supply &lt; Use",IF(ROUND(SUM(CK31),1)&lt;ROUND(SUM(Tabel_A!CK31),1),"Supply &gt; Use",""))</f>
        <v/>
      </c>
    </row>
    <row r="32" spans="1:90" s="157" customFormat="1" ht="26.25" customHeight="1" x14ac:dyDescent="0.25">
      <c r="A32" s="276" t="s">
        <v>51</v>
      </c>
      <c r="B32" s="206" t="s">
        <v>193</v>
      </c>
      <c r="C32" s="154">
        <v>57138.837407029132</v>
      </c>
      <c r="D32" s="154">
        <v>91.075213161983939</v>
      </c>
      <c r="E32" s="154">
        <v>91.075213161983939</v>
      </c>
      <c r="F32" s="154">
        <v>0</v>
      </c>
      <c r="G32" s="154">
        <v>0</v>
      </c>
      <c r="H32" s="154">
        <v>1160.3169625116025</v>
      </c>
      <c r="I32" s="154">
        <v>13457.562709418533</v>
      </c>
      <c r="J32" s="154">
        <v>248.11582234859222</v>
      </c>
      <c r="K32" s="154">
        <v>28.825406369840998</v>
      </c>
      <c r="L32" s="154">
        <v>3.188440159231666</v>
      </c>
      <c r="M32" s="154">
        <v>2733.8666774139642</v>
      </c>
      <c r="N32" s="154">
        <v>804.37573418603472</v>
      </c>
      <c r="O32" s="154">
        <v>521.32999999999993</v>
      </c>
      <c r="P32" s="154">
        <v>276.82626840823946</v>
      </c>
      <c r="Q32" s="154">
        <v>0.28300224316836503</v>
      </c>
      <c r="R32" s="154">
        <v>6.0116002726864721</v>
      </c>
      <c r="S32" s="154">
        <v>8720.1435393344327</v>
      </c>
      <c r="T32" s="154">
        <v>109.35688000000002</v>
      </c>
      <c r="U32" s="154">
        <v>0</v>
      </c>
      <c r="V32" s="154">
        <v>0</v>
      </c>
      <c r="W32" s="154">
        <v>0</v>
      </c>
      <c r="X32" s="154">
        <v>0</v>
      </c>
      <c r="Y32" s="154">
        <v>0</v>
      </c>
      <c r="Z32" s="154">
        <v>0</v>
      </c>
      <c r="AA32" s="154">
        <v>5.2393386823444921</v>
      </c>
      <c r="AB32" s="154">
        <v>0</v>
      </c>
      <c r="AC32" s="154">
        <v>20582.007057199997</v>
      </c>
      <c r="AD32" s="154">
        <v>21792.450723851274</v>
      </c>
      <c r="AE32" s="154">
        <v>0</v>
      </c>
      <c r="AF32" s="154">
        <v>21792.450723851274</v>
      </c>
      <c r="AG32" s="154">
        <v>55.424740885737357</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307072.24077854445</v>
      </c>
      <c r="CH32" s="154">
        <v>2649.8034857143721</v>
      </c>
      <c r="CI32" s="154">
        <v>0</v>
      </c>
      <c r="CJ32" s="154">
        <v>1916681.8413382864</v>
      </c>
      <c r="CK32" s="154">
        <v>2283542.7230095742</v>
      </c>
      <c r="CL32" s="144" t="str">
        <f>IF(ROUND(SUM(CK32),1)&gt;ROUND(SUM(Tabel_A!CK32),1),"Supply &lt; Use",IF(ROUND(SUM(CK32),1)&lt;ROUND(SUM(Tabel_A!CK32),1),"Supply &gt; Use",""))</f>
        <v/>
      </c>
    </row>
    <row r="33" spans="1:90" s="157" customFormat="1" ht="26.25" customHeight="1" x14ac:dyDescent="0.25">
      <c r="A33" s="279" t="s">
        <v>52</v>
      </c>
      <c r="B33" s="211" t="s">
        <v>194</v>
      </c>
      <c r="C33" s="146">
        <v>28558.165756617229</v>
      </c>
      <c r="D33" s="147">
        <v>91.075213161983939</v>
      </c>
      <c r="E33" s="148">
        <v>91.075213161983939</v>
      </c>
      <c r="F33" s="148">
        <v>0</v>
      </c>
      <c r="G33" s="148">
        <v>0</v>
      </c>
      <c r="H33" s="147">
        <v>624.63053812612714</v>
      </c>
      <c r="I33" s="147">
        <v>7240.9880034148446</v>
      </c>
      <c r="J33" s="148">
        <v>237.08799999999999</v>
      </c>
      <c r="K33" s="148">
        <v>0</v>
      </c>
      <c r="L33" s="148">
        <v>0</v>
      </c>
      <c r="M33" s="148">
        <v>2163.3197731608702</v>
      </c>
      <c r="N33" s="148">
        <v>304.06634323912897</v>
      </c>
      <c r="O33" s="148">
        <v>0</v>
      </c>
      <c r="P33" s="148">
        <v>7.7269977568316355</v>
      </c>
      <c r="Q33" s="148">
        <v>0.28300224316836503</v>
      </c>
      <c r="R33" s="148">
        <v>0</v>
      </c>
      <c r="S33" s="148">
        <v>4528.5038870148455</v>
      </c>
      <c r="T33" s="148">
        <v>0</v>
      </c>
      <c r="U33" s="148">
        <v>0</v>
      </c>
      <c r="V33" s="148">
        <v>0</v>
      </c>
      <c r="W33" s="148">
        <v>0</v>
      </c>
      <c r="X33" s="148">
        <v>0</v>
      </c>
      <c r="Y33" s="148">
        <v>0</v>
      </c>
      <c r="Z33" s="148">
        <v>0</v>
      </c>
      <c r="AA33" s="148">
        <v>0</v>
      </c>
      <c r="AB33" s="148">
        <v>0</v>
      </c>
      <c r="AC33" s="147">
        <v>9241.5391633999989</v>
      </c>
      <c r="AD33" s="147">
        <v>11359.932838514274</v>
      </c>
      <c r="AE33" s="148">
        <v>0</v>
      </c>
      <c r="AF33" s="148">
        <v>11359.932838514274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28558.165756617229</v>
      </c>
      <c r="CL33" s="144" t="str">
        <f>IF(ROUND(SUM(CK33),1)&gt;ROUND(SUM(Tabel_A!CK33),1),"Supply &lt; Use",IF(ROUND(SUM(CK33),1)&lt;ROUND(SUM(Tabel_A!CK33),1),"Supply &gt; Use",""))</f>
        <v/>
      </c>
    </row>
    <row r="34" spans="1:90" s="157" customFormat="1" ht="26.25" customHeight="1" x14ac:dyDescent="0.25">
      <c r="A34" s="280" t="s">
        <v>53</v>
      </c>
      <c r="B34" s="207" t="s">
        <v>195</v>
      </c>
      <c r="C34" s="146">
        <v>28580.671650411899</v>
      </c>
      <c r="D34" s="147">
        <v>0</v>
      </c>
      <c r="E34" s="148">
        <v>0</v>
      </c>
      <c r="F34" s="148">
        <v>0</v>
      </c>
      <c r="G34" s="148">
        <v>0</v>
      </c>
      <c r="H34" s="147">
        <v>535.68642438547545</v>
      </c>
      <c r="I34" s="147">
        <v>6216.5747060036892</v>
      </c>
      <c r="J34" s="148">
        <v>11.02782234859222</v>
      </c>
      <c r="K34" s="148">
        <v>28.825406369840998</v>
      </c>
      <c r="L34" s="148">
        <v>3.188440159231666</v>
      </c>
      <c r="M34" s="148">
        <v>570.54690425309411</v>
      </c>
      <c r="N34" s="148">
        <v>500.30939094690575</v>
      </c>
      <c r="O34" s="148">
        <v>521.32999999999993</v>
      </c>
      <c r="P34" s="148">
        <v>269.09927065140783</v>
      </c>
      <c r="Q34" s="148">
        <v>0</v>
      </c>
      <c r="R34" s="148">
        <v>6.0116002726864721</v>
      </c>
      <c r="S34" s="148">
        <v>4191.6396523195863</v>
      </c>
      <c r="T34" s="148">
        <v>109.35688000000002</v>
      </c>
      <c r="U34" s="148">
        <v>0</v>
      </c>
      <c r="V34" s="148">
        <v>0</v>
      </c>
      <c r="W34" s="148">
        <v>0</v>
      </c>
      <c r="X34" s="148">
        <v>0</v>
      </c>
      <c r="Y34" s="148">
        <v>0</v>
      </c>
      <c r="Z34" s="148">
        <v>0</v>
      </c>
      <c r="AA34" s="148">
        <v>5.2393386823444921</v>
      </c>
      <c r="AB34" s="148">
        <v>0</v>
      </c>
      <c r="AC34" s="147">
        <v>11340.467893799998</v>
      </c>
      <c r="AD34" s="147">
        <v>10432.517885337002</v>
      </c>
      <c r="AE34" s="148">
        <v>0</v>
      </c>
      <c r="AF34" s="148">
        <v>10432.517885337002</v>
      </c>
      <c r="AG34" s="147">
        <v>55.424740885737357</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2649.8034857143721</v>
      </c>
      <c r="CI34" s="153">
        <v>0</v>
      </c>
      <c r="CJ34" s="149"/>
      <c r="CK34" s="151">
        <v>31230.475136126272</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1916681.8413382864</v>
      </c>
      <c r="CK35" s="151">
        <v>1916681.8413382864</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307072.24077854445</v>
      </c>
      <c r="CH36" s="170">
        <v>0</v>
      </c>
      <c r="CI36" s="149"/>
      <c r="CJ36" s="149"/>
      <c r="CK36" s="171">
        <v>307072.24077854445</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3620120.1547144353</v>
      </c>
      <c r="D38" s="177">
        <v>103700.62099424521</v>
      </c>
      <c r="E38" s="177">
        <v>47246.255922901539</v>
      </c>
      <c r="F38" s="177">
        <v>52994.874433686775</v>
      </c>
      <c r="G38" s="177">
        <v>3459.4906376568838</v>
      </c>
      <c r="H38" s="177">
        <v>6786.1052591706266</v>
      </c>
      <c r="I38" s="177">
        <v>2463866.9279202409</v>
      </c>
      <c r="J38" s="177">
        <v>74510.941568486742</v>
      </c>
      <c r="K38" s="177">
        <v>8386.5921215393228</v>
      </c>
      <c r="L38" s="177">
        <v>3667.1449291213025</v>
      </c>
      <c r="M38" s="177">
        <v>24556.575183908404</v>
      </c>
      <c r="N38" s="177">
        <v>12066.433664972881</v>
      </c>
      <c r="O38" s="177">
        <v>1541376.5715086695</v>
      </c>
      <c r="P38" s="177">
        <v>504150.24740743701</v>
      </c>
      <c r="Q38" s="177">
        <v>7638.5036672367469</v>
      </c>
      <c r="R38" s="177">
        <v>4751.0839188072705</v>
      </c>
      <c r="S38" s="177">
        <v>66896.448289827313</v>
      </c>
      <c r="T38" s="177">
        <v>189103.57473280761</v>
      </c>
      <c r="U38" s="177">
        <v>5826.5818658650915</v>
      </c>
      <c r="V38" s="177">
        <v>1981.0560672766112</v>
      </c>
      <c r="W38" s="177">
        <v>1511.1502012871533</v>
      </c>
      <c r="X38" s="177">
        <v>4838.9585496144227</v>
      </c>
      <c r="Y38" s="177">
        <v>3424.6028176046075</v>
      </c>
      <c r="Z38" s="177">
        <v>712.53641089178655</v>
      </c>
      <c r="AA38" s="177">
        <v>5188.4321127180128</v>
      </c>
      <c r="AB38" s="177">
        <v>3279.4929021688772</v>
      </c>
      <c r="AC38" s="177">
        <v>559600.71295209101</v>
      </c>
      <c r="AD38" s="177">
        <v>41376.664718264408</v>
      </c>
      <c r="AE38" s="177">
        <v>2565.2780597502797</v>
      </c>
      <c r="AF38" s="177">
        <v>38811.386658514137</v>
      </c>
      <c r="AG38" s="177">
        <v>54962.849611487458</v>
      </c>
      <c r="AH38" s="177">
        <v>58899.189045634448</v>
      </c>
      <c r="AI38" s="177">
        <v>10565.09599778098</v>
      </c>
      <c r="AJ38" s="177">
        <v>21961.797272826156</v>
      </c>
      <c r="AK38" s="177">
        <v>26372.295775027309</v>
      </c>
      <c r="AL38" s="177">
        <v>156411.08089974782</v>
      </c>
      <c r="AM38" s="177">
        <v>58247.647383886244</v>
      </c>
      <c r="AN38" s="177">
        <v>29514.474294681735</v>
      </c>
      <c r="AO38" s="177">
        <v>56151.33299934199</v>
      </c>
      <c r="AP38" s="177">
        <v>9302.0648391461218</v>
      </c>
      <c r="AQ38" s="177">
        <v>3195.5613826916965</v>
      </c>
      <c r="AR38" s="177">
        <v>22032.881391991814</v>
      </c>
      <c r="AS38" s="177">
        <v>10005.97608258033</v>
      </c>
      <c r="AT38" s="177">
        <v>1900.9580698106311</v>
      </c>
      <c r="AU38" s="177">
        <v>1983.0819688390204</v>
      </c>
      <c r="AV38" s="177">
        <v>1311.2789969511405</v>
      </c>
      <c r="AW38" s="177">
        <v>4810.6570469795388</v>
      </c>
      <c r="AX38" s="177">
        <v>3441.4945293518817</v>
      </c>
      <c r="AY38" s="177">
        <v>1602.9162042171465</v>
      </c>
      <c r="AZ38" s="177">
        <v>750.95779041572098</v>
      </c>
      <c r="BA38" s="177">
        <v>1087.6205347190144</v>
      </c>
      <c r="BB38" s="177">
        <v>3716.5476318288215</v>
      </c>
      <c r="BC38" s="177">
        <v>0</v>
      </c>
      <c r="BD38" s="177">
        <v>26177.669115586708</v>
      </c>
      <c r="BE38" s="177">
        <v>16951.028070980454</v>
      </c>
      <c r="BF38" s="177">
        <v>4691.7171347720787</v>
      </c>
      <c r="BG38" s="177">
        <v>2775.0035794250421</v>
      </c>
      <c r="BH38" s="177">
        <v>693.54992354495096</v>
      </c>
      <c r="BI38" s="177">
        <v>1066.3704068641773</v>
      </c>
      <c r="BJ38" s="177">
        <v>19054.632731717549</v>
      </c>
      <c r="BK38" s="177">
        <v>5957.4808485445101</v>
      </c>
      <c r="BL38" s="177">
        <v>5731.1814680407169</v>
      </c>
      <c r="BM38" s="177">
        <v>514.00665126299452</v>
      </c>
      <c r="BN38" s="177">
        <v>6851.9637638693248</v>
      </c>
      <c r="BO38" s="177">
        <v>26008.800557337665</v>
      </c>
      <c r="BP38" s="177">
        <v>11968.125378457828</v>
      </c>
      <c r="BQ38" s="177">
        <v>27552.383452818005</v>
      </c>
      <c r="BR38" s="177">
        <v>17944.670167006858</v>
      </c>
      <c r="BS38" s="177">
        <v>9607.7132858111436</v>
      </c>
      <c r="BT38" s="177">
        <v>9428.4372321156334</v>
      </c>
      <c r="BU38" s="177">
        <v>5000.8543870061658</v>
      </c>
      <c r="BV38" s="177">
        <v>4427.5828451094694</v>
      </c>
      <c r="BW38" s="177">
        <v>12033.873997098848</v>
      </c>
      <c r="BX38" s="177">
        <v>2626.2830081972252</v>
      </c>
      <c r="BY38" s="177">
        <v>934.80976309663981</v>
      </c>
      <c r="BZ38" s="177">
        <v>8472.7812258049853</v>
      </c>
      <c r="CA38" s="177">
        <v>3095.1812126675786</v>
      </c>
      <c r="CB38" s="177">
        <v>0</v>
      </c>
      <c r="CC38" s="177">
        <v>462007.23695578048</v>
      </c>
      <c r="CD38" s="177">
        <v>236683.04221245126</v>
      </c>
      <c r="CE38" s="177">
        <v>112896.05911025847</v>
      </c>
      <c r="CF38" s="177">
        <v>112428.13563307076</v>
      </c>
      <c r="CG38" s="177">
        <v>452082.23908162827</v>
      </c>
      <c r="CH38" s="177">
        <v>91.749787908860526</v>
      </c>
      <c r="CI38" s="177">
        <v>1792380.1473710998</v>
      </c>
      <c r="CJ38" s="177">
        <v>1916681.8413382864</v>
      </c>
      <c r="CK38" s="177">
        <v>8243363.369249138</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92419.247605190452</v>
      </c>
      <c r="D3" s="321">
        <v>48940.970675502242</v>
      </c>
      <c r="E3" s="321">
        <v>2979.4586451804162</v>
      </c>
      <c r="F3" s="321">
        <v>45961.512030321828</v>
      </c>
      <c r="G3" s="321">
        <v>0</v>
      </c>
      <c r="H3" s="321">
        <v>0</v>
      </c>
      <c r="I3" s="321">
        <v>11636.45633799841</v>
      </c>
      <c r="J3" s="321">
        <v>0</v>
      </c>
      <c r="K3" s="321">
        <v>0</v>
      </c>
      <c r="L3" s="321">
        <v>0</v>
      </c>
      <c r="M3" s="321">
        <v>0</v>
      </c>
      <c r="N3" s="321">
        <v>0</v>
      </c>
      <c r="O3" s="321">
        <v>0</v>
      </c>
      <c r="P3" s="321">
        <v>11636.45633799841</v>
      </c>
      <c r="Q3" s="321">
        <v>0</v>
      </c>
      <c r="R3" s="321">
        <v>0</v>
      </c>
      <c r="S3" s="321">
        <v>0</v>
      </c>
      <c r="T3" s="321">
        <v>0</v>
      </c>
      <c r="U3" s="321">
        <v>0</v>
      </c>
      <c r="V3" s="321">
        <v>0</v>
      </c>
      <c r="W3" s="321">
        <v>0</v>
      </c>
      <c r="X3" s="321">
        <v>0</v>
      </c>
      <c r="Y3" s="321">
        <v>0</v>
      </c>
      <c r="Z3" s="321">
        <v>0</v>
      </c>
      <c r="AA3" s="321">
        <v>0</v>
      </c>
      <c r="AB3" s="321">
        <v>0</v>
      </c>
      <c r="AC3" s="321">
        <v>31841.82059168979</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92419.247605190452</v>
      </c>
    </row>
    <row r="4" spans="1:89"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1127.6447458208183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1127.6447458208183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1127.6447458208183</v>
      </c>
    </row>
    <row r="7" spans="1:89" s="152" customFormat="1" ht="26.25" customHeight="1" x14ac:dyDescent="0.25">
      <c r="A7" s="278" t="s">
        <v>26</v>
      </c>
      <c r="B7" s="207" t="s">
        <v>168</v>
      </c>
      <c r="C7" s="146">
        <v>12623.480773517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12623.480773517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12623.480773517</v>
      </c>
    </row>
    <row r="8" spans="1:89" s="152" customFormat="1" ht="26.25" customHeight="1" x14ac:dyDescent="0.25">
      <c r="A8" s="278" t="s">
        <v>27</v>
      </c>
      <c r="B8" s="207" t="s">
        <v>169</v>
      </c>
      <c r="C8" s="146">
        <v>17978.987129301418</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17978.987129301418</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17978.987129301418</v>
      </c>
    </row>
    <row r="9" spans="1:89" s="152" customFormat="1" ht="26.25" customHeight="1" x14ac:dyDescent="0.25">
      <c r="A9" s="278" t="s">
        <v>28</v>
      </c>
      <c r="B9" s="207" t="s">
        <v>170</v>
      </c>
      <c r="C9" s="146">
        <v>60577.427013500652</v>
      </c>
      <c r="D9" s="147">
        <v>48940.970675502242</v>
      </c>
      <c r="E9" s="148">
        <v>2979.4586451804162</v>
      </c>
      <c r="F9" s="148">
        <v>45961.512030321828</v>
      </c>
      <c r="G9" s="148">
        <v>0</v>
      </c>
      <c r="H9" s="147">
        <v>0</v>
      </c>
      <c r="I9" s="147">
        <v>11636.45633799841</v>
      </c>
      <c r="J9" s="148">
        <v>0</v>
      </c>
      <c r="K9" s="148">
        <v>0</v>
      </c>
      <c r="L9" s="148">
        <v>0</v>
      </c>
      <c r="M9" s="148">
        <v>0</v>
      </c>
      <c r="N9" s="148">
        <v>0</v>
      </c>
      <c r="O9" s="148">
        <v>0</v>
      </c>
      <c r="P9" s="148">
        <v>11636.45633799841</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60577.427013500652</v>
      </c>
    </row>
    <row r="10" spans="1:89" s="152" customFormat="1" ht="26.25" customHeight="1" x14ac:dyDescent="0.25">
      <c r="A10" s="278" t="s">
        <v>29</v>
      </c>
      <c r="B10" s="208" t="s">
        <v>171</v>
      </c>
      <c r="C10" s="146">
        <v>111.70794305054946</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111.70794305054946</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111.70794305054946</v>
      </c>
    </row>
    <row r="11" spans="1:89" s="157" customFormat="1" ht="26.25" customHeight="1" x14ac:dyDescent="0.25">
      <c r="A11" s="276" t="s">
        <v>30</v>
      </c>
      <c r="B11" s="206" t="s">
        <v>172</v>
      </c>
      <c r="C11" s="154">
        <v>2014665.4720072481</v>
      </c>
      <c r="D11" s="155">
        <v>9035.0083181302271</v>
      </c>
      <c r="E11" s="155">
        <v>9035.0083181302271</v>
      </c>
      <c r="F11" s="155">
        <v>0</v>
      </c>
      <c r="G11" s="155">
        <v>0</v>
      </c>
      <c r="H11" s="155">
        <v>0</v>
      </c>
      <c r="I11" s="155">
        <v>1520074.7673465391</v>
      </c>
      <c r="J11" s="155">
        <v>4942.1955327106698</v>
      </c>
      <c r="K11" s="155">
        <v>42.257256697382978</v>
      </c>
      <c r="L11" s="155">
        <v>1128.9075964048454</v>
      </c>
      <c r="M11" s="155">
        <v>4573.8277023346527</v>
      </c>
      <c r="N11" s="155">
        <v>3332.1118408574057</v>
      </c>
      <c r="O11" s="155">
        <v>1453671.9657727624</v>
      </c>
      <c r="P11" s="155">
        <v>6920.4890361799062</v>
      </c>
      <c r="Q11" s="155">
        <v>62.791079495532131</v>
      </c>
      <c r="R11" s="155">
        <v>1317.7144828711346</v>
      </c>
      <c r="S11" s="155">
        <v>118.34158654748536</v>
      </c>
      <c r="T11" s="155">
        <v>42922.293661673633</v>
      </c>
      <c r="U11" s="155">
        <v>10.525449972792208</v>
      </c>
      <c r="V11" s="155">
        <v>4.4283459303244985</v>
      </c>
      <c r="W11" s="155">
        <v>3.0944774149679457</v>
      </c>
      <c r="X11" s="155">
        <v>12.565269009530336</v>
      </c>
      <c r="Y11" s="155">
        <v>7.7203431802903992</v>
      </c>
      <c r="Z11" s="155">
        <v>0.71326607082594495</v>
      </c>
      <c r="AA11" s="155">
        <v>998.04799905729828</v>
      </c>
      <c r="AB11" s="155">
        <v>4.7766473677591632</v>
      </c>
      <c r="AC11" s="155">
        <v>483249.03165243659</v>
      </c>
      <c r="AD11" s="155">
        <v>1907.855190600721</v>
      </c>
      <c r="AE11" s="155">
        <v>1.2033693057008068</v>
      </c>
      <c r="AF11" s="155">
        <v>1906.6518212950205</v>
      </c>
      <c r="AG11" s="155">
        <v>78.895041811992684</v>
      </c>
      <c r="AH11" s="155">
        <v>44.818631222230493</v>
      </c>
      <c r="AI11" s="155">
        <v>0</v>
      </c>
      <c r="AJ11" s="155">
        <v>44.818631222230493</v>
      </c>
      <c r="AK11" s="155">
        <v>0</v>
      </c>
      <c r="AL11" s="155">
        <v>0</v>
      </c>
      <c r="AM11" s="155">
        <v>0</v>
      </c>
      <c r="AN11" s="155">
        <v>0</v>
      </c>
      <c r="AO11" s="155">
        <v>0</v>
      </c>
      <c r="AP11" s="155">
        <v>0</v>
      </c>
      <c r="AQ11" s="155">
        <v>0</v>
      </c>
      <c r="AR11" s="155">
        <v>7.0543676614479898</v>
      </c>
      <c r="AS11" s="155">
        <v>1.2180404299578234</v>
      </c>
      <c r="AT11" s="155">
        <v>0</v>
      </c>
      <c r="AU11" s="155">
        <v>1.2180404299578234</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24.960527883327494</v>
      </c>
      <c r="BP11" s="155">
        <v>11.311943170356992</v>
      </c>
      <c r="BQ11" s="155">
        <v>216.36400503540449</v>
      </c>
      <c r="BR11" s="155">
        <v>216.36400503540449</v>
      </c>
      <c r="BS11" s="155">
        <v>0</v>
      </c>
      <c r="BT11" s="155">
        <v>5.8435337932782732</v>
      </c>
      <c r="BU11" s="155">
        <v>2.8961767035037869</v>
      </c>
      <c r="BV11" s="155">
        <v>2.9473570897744863</v>
      </c>
      <c r="BW11" s="155">
        <v>6.475011099244707</v>
      </c>
      <c r="BX11" s="155">
        <v>0.92283151137356034</v>
      </c>
      <c r="BY11" s="155">
        <v>0</v>
      </c>
      <c r="BZ11" s="155">
        <v>5.5521795878711471</v>
      </c>
      <c r="CA11" s="155">
        <v>1.8683974340378722</v>
      </c>
      <c r="CB11" s="155">
        <v>0</v>
      </c>
      <c r="CC11" s="155"/>
      <c r="CD11" s="155"/>
      <c r="CE11" s="155"/>
      <c r="CF11" s="155"/>
      <c r="CG11" s="155"/>
      <c r="CH11" s="155"/>
      <c r="CI11" s="155"/>
      <c r="CJ11" s="156"/>
      <c r="CK11" s="154">
        <v>2014665.4720072481</v>
      </c>
    </row>
    <row r="12" spans="1:89" s="157" customFormat="1" ht="26.25" customHeight="1" x14ac:dyDescent="0.25">
      <c r="A12" s="277" t="s">
        <v>31</v>
      </c>
      <c r="B12" s="209" t="s">
        <v>173</v>
      </c>
      <c r="C12" s="146">
        <v>42960.071704234302</v>
      </c>
      <c r="D12" s="147">
        <v>0</v>
      </c>
      <c r="E12" s="148">
        <v>0</v>
      </c>
      <c r="F12" s="148">
        <v>0</v>
      </c>
      <c r="G12" s="148">
        <v>0</v>
      </c>
      <c r="H12" s="147">
        <v>0</v>
      </c>
      <c r="I12" s="147">
        <v>42960.071704234302</v>
      </c>
      <c r="J12" s="148">
        <v>203.42661268194001</v>
      </c>
      <c r="K12" s="148">
        <v>0</v>
      </c>
      <c r="L12" s="148">
        <v>0</v>
      </c>
      <c r="M12" s="148">
        <v>97.287254085812577</v>
      </c>
      <c r="N12" s="148">
        <v>85.310649266056004</v>
      </c>
      <c r="O12" s="148">
        <v>0</v>
      </c>
      <c r="P12" s="148">
        <v>0</v>
      </c>
      <c r="Q12" s="148">
        <v>0</v>
      </c>
      <c r="R12" s="148">
        <v>0</v>
      </c>
      <c r="S12" s="148">
        <v>0</v>
      </c>
      <c r="T12" s="148">
        <v>42574.047188200493</v>
      </c>
      <c r="U12" s="148">
        <v>0</v>
      </c>
      <c r="V12" s="148">
        <v>0</v>
      </c>
      <c r="W12" s="148">
        <v>0</v>
      </c>
      <c r="X12" s="148">
        <v>0</v>
      </c>
      <c r="Y12" s="148">
        <v>0</v>
      </c>
      <c r="Z12" s="148">
        <v>0</v>
      </c>
      <c r="AA12" s="148">
        <v>0</v>
      </c>
      <c r="AB12" s="148">
        <v>0</v>
      </c>
      <c r="AC12" s="147">
        <v>0</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42960.071704234302</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row>
    <row r="14" spans="1:89" s="157" customFormat="1" ht="26.25" customHeight="1" x14ac:dyDescent="0.25">
      <c r="A14" s="278" t="s">
        <v>33</v>
      </c>
      <c r="B14" s="210" t="s">
        <v>175</v>
      </c>
      <c r="C14" s="146">
        <v>19222.459066799998</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19222.459066799998</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19222.459066799998</v>
      </c>
    </row>
    <row r="15" spans="1:89" s="157" customFormat="1" ht="26.25" customHeight="1" x14ac:dyDescent="0.25">
      <c r="A15" s="278" t="s">
        <v>34</v>
      </c>
      <c r="B15" s="210" t="s">
        <v>176</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row>
    <row r="16" spans="1:89" s="157" customFormat="1" ht="26.25" customHeight="1" x14ac:dyDescent="0.25">
      <c r="A16" s="278" t="s">
        <v>35</v>
      </c>
      <c r="B16" s="210" t="s">
        <v>177</v>
      </c>
      <c r="C16" s="146">
        <v>1453649.3484641165</v>
      </c>
      <c r="D16" s="147">
        <v>0</v>
      </c>
      <c r="E16" s="148">
        <v>0</v>
      </c>
      <c r="F16" s="148">
        <v>0</v>
      </c>
      <c r="G16" s="148">
        <v>0</v>
      </c>
      <c r="H16" s="147">
        <v>0</v>
      </c>
      <c r="I16" s="147">
        <v>1453649.3484641165</v>
      </c>
      <c r="J16" s="148">
        <v>0</v>
      </c>
      <c r="K16" s="148">
        <v>0</v>
      </c>
      <c r="L16" s="148">
        <v>0</v>
      </c>
      <c r="M16" s="148">
        <v>0</v>
      </c>
      <c r="N16" s="148">
        <v>0</v>
      </c>
      <c r="O16" s="148">
        <v>1453649.3484641165</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1453649.3484641165</v>
      </c>
    </row>
    <row r="17" spans="1:89" s="157" customFormat="1" ht="26.25" customHeight="1" x14ac:dyDescent="0.25">
      <c r="A17" s="278" t="s">
        <v>36</v>
      </c>
      <c r="B17" s="210" t="s">
        <v>178</v>
      </c>
      <c r="C17" s="146">
        <v>157263.17926029055</v>
      </c>
      <c r="D17" s="147">
        <v>7732.3277462278666</v>
      </c>
      <c r="E17" s="148">
        <v>7732.3277462278666</v>
      </c>
      <c r="F17" s="148">
        <v>0</v>
      </c>
      <c r="G17" s="148">
        <v>0</v>
      </c>
      <c r="H17" s="147">
        <v>0</v>
      </c>
      <c r="I17" s="147">
        <v>10511.12890713219</v>
      </c>
      <c r="J17" s="148">
        <v>3476.3007343997233</v>
      </c>
      <c r="K17" s="148">
        <v>42.237498003831988</v>
      </c>
      <c r="L17" s="148">
        <v>17.133886098032139</v>
      </c>
      <c r="M17" s="148">
        <v>528.25276222796549</v>
      </c>
      <c r="N17" s="148">
        <v>393.95103810149857</v>
      </c>
      <c r="O17" s="148">
        <v>0.25562266225044245</v>
      </c>
      <c r="P17" s="148">
        <v>5444.6844631346457</v>
      </c>
      <c r="Q17" s="148">
        <v>62.791079495532131</v>
      </c>
      <c r="R17" s="148">
        <v>23.141474238982642</v>
      </c>
      <c r="S17" s="148">
        <v>117.16882827744487</v>
      </c>
      <c r="T17" s="148">
        <v>348.24647347313743</v>
      </c>
      <c r="U17" s="148">
        <v>9.2458602357585793</v>
      </c>
      <c r="V17" s="148">
        <v>3.8899873785166981</v>
      </c>
      <c r="W17" s="148">
        <v>2.718278625185953</v>
      </c>
      <c r="X17" s="148">
        <v>11.037696382305505</v>
      </c>
      <c r="Y17" s="148">
        <v>6.7817731499911167</v>
      </c>
      <c r="Z17" s="148">
        <v>0.62655358381945725</v>
      </c>
      <c r="AA17" s="148">
        <v>18.468952210221961</v>
      </c>
      <c r="AB17" s="148">
        <v>4.1959454533504736</v>
      </c>
      <c r="AC17" s="147">
        <v>138401.86896941293</v>
      </c>
      <c r="AD17" s="147">
        <v>237.24372226894914</v>
      </c>
      <c r="AE17" s="148">
        <v>0</v>
      </c>
      <c r="AF17" s="148">
        <v>237.24372226894914</v>
      </c>
      <c r="AG17" s="147">
        <v>76.940345206798924</v>
      </c>
      <c r="AH17" s="147">
        <v>44.818631222230493</v>
      </c>
      <c r="AI17" s="148">
        <v>0</v>
      </c>
      <c r="AJ17" s="148">
        <v>44.818631222230493</v>
      </c>
      <c r="AK17" s="148">
        <v>0</v>
      </c>
      <c r="AL17" s="147">
        <v>0</v>
      </c>
      <c r="AM17" s="148">
        <v>0</v>
      </c>
      <c r="AN17" s="148">
        <v>0</v>
      </c>
      <c r="AO17" s="148">
        <v>0</v>
      </c>
      <c r="AP17" s="148">
        <v>0</v>
      </c>
      <c r="AQ17" s="148">
        <v>0</v>
      </c>
      <c r="AR17" s="147">
        <v>7.0543676614479898</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24.120622952369722</v>
      </c>
      <c r="BP17" s="147">
        <v>11.311943170356992</v>
      </c>
      <c r="BQ17" s="147">
        <v>216.36400503540449</v>
      </c>
      <c r="BR17" s="148">
        <v>216.36400503540449</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157263.17926029055</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55.830458602578993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55.830458602578993</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55.830458602578993</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220.70532981615736</v>
      </c>
      <c r="D22" s="147">
        <v>2.5523461023613945</v>
      </c>
      <c r="E22" s="148">
        <v>2.5523461023613945</v>
      </c>
      <c r="F22" s="148">
        <v>0</v>
      </c>
      <c r="G22" s="148">
        <v>0</v>
      </c>
      <c r="H22" s="147">
        <v>0</v>
      </c>
      <c r="I22" s="147">
        <v>7.8121157138636903</v>
      </c>
      <c r="J22" s="148">
        <v>0.98584163812407222</v>
      </c>
      <c r="K22" s="148">
        <v>1.9758693550993113E-2</v>
      </c>
      <c r="L22" s="148">
        <v>0.46625129777945595</v>
      </c>
      <c r="M22" s="148">
        <v>0</v>
      </c>
      <c r="N22" s="148">
        <v>0</v>
      </c>
      <c r="O22" s="148">
        <v>9.3789047702265895E-3</v>
      </c>
      <c r="P22" s="148">
        <v>0</v>
      </c>
      <c r="Q22" s="148">
        <v>0</v>
      </c>
      <c r="R22" s="148">
        <v>0.54287894526386038</v>
      </c>
      <c r="S22" s="148">
        <v>4.9526022992975302E-2</v>
      </c>
      <c r="T22" s="148">
        <v>0</v>
      </c>
      <c r="U22" s="148">
        <v>1.2795897370336291</v>
      </c>
      <c r="V22" s="148">
        <v>0.53835855180780057</v>
      </c>
      <c r="W22" s="148">
        <v>0.37619878978199284</v>
      </c>
      <c r="X22" s="148">
        <v>1.5275726272248322</v>
      </c>
      <c r="Y22" s="148">
        <v>0.93857003029928232</v>
      </c>
      <c r="Z22" s="148">
        <v>8.6712487006487718E-2</v>
      </c>
      <c r="AA22" s="148">
        <v>0.41077607381939224</v>
      </c>
      <c r="AB22" s="148">
        <v>0.58070191440868946</v>
      </c>
      <c r="AC22" s="147">
        <v>163.31389506174716</v>
      </c>
      <c r="AD22" s="147">
        <v>31.66582325138102</v>
      </c>
      <c r="AE22" s="148">
        <v>1.1999452596305948</v>
      </c>
      <c r="AF22" s="148">
        <v>30.465877991750425</v>
      </c>
      <c r="AG22" s="147">
        <v>0</v>
      </c>
      <c r="AH22" s="147">
        <v>0</v>
      </c>
      <c r="AI22" s="148">
        <v>0</v>
      </c>
      <c r="AJ22" s="148">
        <v>0</v>
      </c>
      <c r="AK22" s="148">
        <v>0</v>
      </c>
      <c r="AL22" s="147">
        <v>0</v>
      </c>
      <c r="AM22" s="148">
        <v>0</v>
      </c>
      <c r="AN22" s="148">
        <v>0</v>
      </c>
      <c r="AO22" s="148">
        <v>0</v>
      </c>
      <c r="AP22" s="148">
        <v>0</v>
      </c>
      <c r="AQ22" s="148">
        <v>0</v>
      </c>
      <c r="AR22" s="147">
        <v>0</v>
      </c>
      <c r="AS22" s="147">
        <v>1.2145746389260941</v>
      </c>
      <c r="AT22" s="148">
        <v>0</v>
      </c>
      <c r="AU22" s="148">
        <v>1.2145746389260941</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5.826906703966424</v>
      </c>
      <c r="BU22" s="148">
        <v>2.8879359727378513</v>
      </c>
      <c r="BV22" s="148">
        <v>2.9389707312285731</v>
      </c>
      <c r="BW22" s="147">
        <v>6.4565872154013046</v>
      </c>
      <c r="BX22" s="148">
        <v>0.92020570265879831</v>
      </c>
      <c r="BY22" s="148">
        <v>0</v>
      </c>
      <c r="BZ22" s="148">
        <v>5.5363815127425067</v>
      </c>
      <c r="CA22" s="147">
        <v>1.8630811285102971</v>
      </c>
      <c r="CB22" s="147">
        <v>0</v>
      </c>
      <c r="CC22" s="158"/>
      <c r="CD22" s="148"/>
      <c r="CE22" s="148"/>
      <c r="CF22" s="148"/>
      <c r="CG22" s="153"/>
      <c r="CH22" s="153"/>
      <c r="CI22" s="153"/>
      <c r="CJ22" s="149"/>
      <c r="CK22" s="151">
        <v>220.70532981615736</v>
      </c>
    </row>
    <row r="23" spans="1:89" s="157" customFormat="1" ht="26.25" customHeight="1" x14ac:dyDescent="0.25">
      <c r="A23" s="278" t="s">
        <v>42</v>
      </c>
      <c r="B23" s="210" t="s">
        <v>184</v>
      </c>
      <c r="C23" s="146">
        <v>8.822295963669335</v>
      </c>
      <c r="D23" s="147">
        <v>0</v>
      </c>
      <c r="E23" s="148">
        <v>0</v>
      </c>
      <c r="F23" s="148">
        <v>0</v>
      </c>
      <c r="G23" s="148">
        <v>0</v>
      </c>
      <c r="H23" s="147">
        <v>0</v>
      </c>
      <c r="I23" s="147">
        <v>8.822295963669335</v>
      </c>
      <c r="J23" s="148">
        <v>0</v>
      </c>
      <c r="K23" s="148">
        <v>0</v>
      </c>
      <c r="L23" s="148">
        <v>0</v>
      </c>
      <c r="M23" s="148">
        <v>5.3346641849281324</v>
      </c>
      <c r="N23" s="148">
        <v>3.4876317787412026</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8.822295963669335</v>
      </c>
    </row>
    <row r="24" spans="1:89" s="157" customFormat="1" ht="26.25" customHeight="1" x14ac:dyDescent="0.25">
      <c r="A24" s="278" t="s">
        <v>43</v>
      </c>
      <c r="B24" s="210" t="s">
        <v>185</v>
      </c>
      <c r="C24" s="146">
        <v>679.89026227349882</v>
      </c>
      <c r="D24" s="147">
        <v>6.9348559489895156E-2</v>
      </c>
      <c r="E24" s="148">
        <v>6.9348559489895156E-2</v>
      </c>
      <c r="F24" s="148">
        <v>0</v>
      </c>
      <c r="G24" s="148">
        <v>0</v>
      </c>
      <c r="H24" s="147">
        <v>0</v>
      </c>
      <c r="I24" s="147">
        <v>0.23238068767357623</v>
      </c>
      <c r="J24" s="148">
        <v>0.23238068767357623</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7">
        <v>679.53260480430208</v>
      </c>
      <c r="AD24" s="147">
        <v>1.2095152318554299E-2</v>
      </c>
      <c r="AE24" s="148">
        <v>3.4240460702118858E-3</v>
      </c>
      <c r="AF24" s="148">
        <v>8.6711062483424122E-3</v>
      </c>
      <c r="AG24" s="147">
        <v>0</v>
      </c>
      <c r="AH24" s="147">
        <v>0</v>
      </c>
      <c r="AI24" s="148">
        <v>0</v>
      </c>
      <c r="AJ24" s="148">
        <v>0</v>
      </c>
      <c r="AK24" s="148">
        <v>0</v>
      </c>
      <c r="AL24" s="147">
        <v>0</v>
      </c>
      <c r="AM24" s="148">
        <v>0</v>
      </c>
      <c r="AN24" s="148">
        <v>0</v>
      </c>
      <c r="AO24" s="148">
        <v>0</v>
      </c>
      <c r="AP24" s="148">
        <v>0</v>
      </c>
      <c r="AQ24" s="148">
        <v>0</v>
      </c>
      <c r="AR24" s="147">
        <v>0</v>
      </c>
      <c r="AS24" s="147">
        <v>3.4657910317293914E-3</v>
      </c>
      <c r="AT24" s="148">
        <v>0</v>
      </c>
      <c r="AU24" s="148">
        <v>3.4657910317293914E-3</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1.6627089311848822E-2</v>
      </c>
      <c r="BU24" s="148">
        <v>8.240730765935728E-3</v>
      </c>
      <c r="BV24" s="148">
        <v>8.386358545913096E-3</v>
      </c>
      <c r="BW24" s="147">
        <v>1.842388384340217E-2</v>
      </c>
      <c r="BX24" s="148">
        <v>2.625808714762048E-3</v>
      </c>
      <c r="BY24" s="148">
        <v>0</v>
      </c>
      <c r="BZ24" s="148">
        <v>1.5798075128640121E-2</v>
      </c>
      <c r="CA24" s="147">
        <v>5.3163055275750465E-3</v>
      </c>
      <c r="CB24" s="147">
        <v>0</v>
      </c>
      <c r="CC24" s="158"/>
      <c r="CD24" s="148"/>
      <c r="CE24" s="148"/>
      <c r="CF24" s="148"/>
      <c r="CG24" s="153"/>
      <c r="CH24" s="153"/>
      <c r="CI24" s="153"/>
      <c r="CJ24" s="149"/>
      <c r="CK24" s="151">
        <v>679.89026227349882</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291437.37100800005</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291437.37100800005</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291437.37100800005</v>
      </c>
    </row>
    <row r="27" spans="1:89" s="157" customFormat="1" ht="26.25" customHeight="1" x14ac:dyDescent="0.25">
      <c r="A27" s="278" t="s">
        <v>46</v>
      </c>
      <c r="B27" s="210" t="s">
        <v>188</v>
      </c>
      <c r="C27" s="146">
        <v>33030.092204080611</v>
      </c>
      <c r="D27" s="147">
        <v>95.792767096990772</v>
      </c>
      <c r="E27" s="148">
        <v>95.792767096990772</v>
      </c>
      <c r="F27" s="148">
        <v>0</v>
      </c>
      <c r="G27" s="148">
        <v>0</v>
      </c>
      <c r="H27" s="147">
        <v>0</v>
      </c>
      <c r="I27" s="147">
        <v>10784.181515455795</v>
      </c>
      <c r="J27" s="148">
        <v>770.18515997952795</v>
      </c>
      <c r="K27" s="148">
        <v>0</v>
      </c>
      <c r="L27" s="148">
        <v>1066.6832156730304</v>
      </c>
      <c r="M27" s="148">
        <v>3916.5664155368836</v>
      </c>
      <c r="N27" s="148">
        <v>2826.2433808162418</v>
      </c>
      <c r="O27" s="148">
        <v>21.454665548293647</v>
      </c>
      <c r="P27" s="148">
        <v>0</v>
      </c>
      <c r="Q27" s="148">
        <v>0</v>
      </c>
      <c r="R27" s="148">
        <v>1242.0719640564162</v>
      </c>
      <c r="S27" s="148">
        <v>1.1232322470475158</v>
      </c>
      <c r="T27" s="148">
        <v>0</v>
      </c>
      <c r="U27" s="148">
        <v>0</v>
      </c>
      <c r="V27" s="148">
        <v>0</v>
      </c>
      <c r="W27" s="148">
        <v>0</v>
      </c>
      <c r="X27" s="148">
        <v>0</v>
      </c>
      <c r="Y27" s="148">
        <v>0</v>
      </c>
      <c r="Z27" s="148">
        <v>0</v>
      </c>
      <c r="AA27" s="148">
        <v>939.85348159835291</v>
      </c>
      <c r="AB27" s="148">
        <v>0</v>
      </c>
      <c r="AC27" s="147">
        <v>21782.261936321287</v>
      </c>
      <c r="AD27" s="147">
        <v>365.90128860134547</v>
      </c>
      <c r="AE27" s="148">
        <v>0</v>
      </c>
      <c r="AF27" s="148">
        <v>365.90128860134547</v>
      </c>
      <c r="AG27" s="147">
        <v>1.9546966051937542</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33030.092204080611</v>
      </c>
    </row>
    <row r="28" spans="1:89" s="157" customFormat="1" ht="26.25" customHeight="1" x14ac:dyDescent="0.25">
      <c r="A28" s="278" t="s">
        <v>47</v>
      </c>
      <c r="B28" s="210" t="s">
        <v>189</v>
      </c>
      <c r="C28" s="146">
        <v>740.46579649845353</v>
      </c>
      <c r="D28" s="147">
        <v>0</v>
      </c>
      <c r="E28" s="148">
        <v>0</v>
      </c>
      <c r="F28" s="148">
        <v>0</v>
      </c>
      <c r="G28" s="148">
        <v>0</v>
      </c>
      <c r="H28" s="147">
        <v>0</v>
      </c>
      <c r="I28" s="147">
        <v>0.14176286604501384</v>
      </c>
      <c r="J28" s="148">
        <v>0</v>
      </c>
      <c r="K28" s="148">
        <v>0</v>
      </c>
      <c r="L28" s="148">
        <v>0</v>
      </c>
      <c r="M28" s="148">
        <v>8.5721141906529311E-2</v>
      </c>
      <c r="N28" s="148">
        <v>5.6041724138484537E-2</v>
      </c>
      <c r="O28" s="148">
        <v>0</v>
      </c>
      <c r="P28" s="148">
        <v>0</v>
      </c>
      <c r="Q28" s="148">
        <v>0</v>
      </c>
      <c r="R28" s="148">
        <v>0</v>
      </c>
      <c r="S28" s="148">
        <v>0</v>
      </c>
      <c r="T28" s="148">
        <v>0</v>
      </c>
      <c r="U28" s="148">
        <v>0</v>
      </c>
      <c r="V28" s="148">
        <v>0</v>
      </c>
      <c r="W28" s="148">
        <v>0</v>
      </c>
      <c r="X28" s="148">
        <v>0</v>
      </c>
      <c r="Y28" s="148">
        <v>0</v>
      </c>
      <c r="Z28" s="148">
        <v>0</v>
      </c>
      <c r="AA28" s="148">
        <v>0</v>
      </c>
      <c r="AB28" s="148">
        <v>0</v>
      </c>
      <c r="AC28" s="147">
        <v>740.32403363240849</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740.46579649845353</v>
      </c>
    </row>
    <row r="29" spans="1:89" s="157" customFormat="1" ht="26.25" customHeight="1" x14ac:dyDescent="0.25">
      <c r="A29" s="278" t="s">
        <v>48</v>
      </c>
      <c r="B29" s="210" t="s">
        <v>190</v>
      </c>
      <c r="C29" s="146">
        <v>5712.8756363142948</v>
      </c>
      <c r="D29" s="147">
        <v>1204.2661101435181</v>
      </c>
      <c r="E29" s="148">
        <v>1204.2661101435181</v>
      </c>
      <c r="F29" s="148">
        <v>0</v>
      </c>
      <c r="G29" s="148">
        <v>0</v>
      </c>
      <c r="H29" s="147">
        <v>0</v>
      </c>
      <c r="I29" s="147">
        <v>677.22362732378008</v>
      </c>
      <c r="J29" s="148">
        <v>491.06480332368091</v>
      </c>
      <c r="K29" s="148">
        <v>0</v>
      </c>
      <c r="L29" s="148">
        <v>44.624243336003531</v>
      </c>
      <c r="M29" s="148">
        <v>26.300885157157001</v>
      </c>
      <c r="N29" s="148">
        <v>23.063099170729348</v>
      </c>
      <c r="O29" s="148">
        <v>0.89764153083336851</v>
      </c>
      <c r="P29" s="148">
        <v>0</v>
      </c>
      <c r="Q29" s="148">
        <v>0</v>
      </c>
      <c r="R29" s="148">
        <v>51.958165630471896</v>
      </c>
      <c r="S29" s="148">
        <v>0</v>
      </c>
      <c r="T29" s="148">
        <v>0</v>
      </c>
      <c r="U29" s="148">
        <v>0</v>
      </c>
      <c r="V29" s="148">
        <v>0</v>
      </c>
      <c r="W29" s="148">
        <v>0</v>
      </c>
      <c r="X29" s="148">
        <v>0</v>
      </c>
      <c r="Y29" s="148">
        <v>0</v>
      </c>
      <c r="Z29" s="148">
        <v>0</v>
      </c>
      <c r="AA29" s="148">
        <v>39.314789174904021</v>
      </c>
      <c r="AB29" s="148">
        <v>0</v>
      </c>
      <c r="AC29" s="147">
        <v>2717.6633325893126</v>
      </c>
      <c r="AD29" s="147">
        <v>1112.8826613267267</v>
      </c>
      <c r="AE29" s="148">
        <v>0</v>
      </c>
      <c r="AF29" s="148">
        <v>1112.8826613267267</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0.83990493095777141</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5712.8756363142948</v>
      </c>
    </row>
    <row r="30" spans="1:89" s="157" customFormat="1" ht="26.25" customHeight="1" x14ac:dyDescent="0.25">
      <c r="A30" s="278" t="s">
        <v>49</v>
      </c>
      <c r="B30" s="210" t="s">
        <v>191</v>
      </c>
      <c r="C30" s="146">
        <v>4030.1799835150096</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3884.1531835150095</v>
      </c>
      <c r="AD30" s="147">
        <v>146.02680000000001</v>
      </c>
      <c r="AE30" s="148">
        <v>0</v>
      </c>
      <c r="AF30" s="148">
        <v>146.02680000000001</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4030.1799835150096</v>
      </c>
    </row>
    <row r="31" spans="1:89" s="157" customFormat="1" ht="26.25" customHeight="1" x14ac:dyDescent="0.25">
      <c r="A31" s="278" t="s">
        <v>50</v>
      </c>
      <c r="B31" s="210" t="s">
        <v>192</v>
      </c>
      <c r="C31" s="146">
        <v>5654.1805367422739</v>
      </c>
      <c r="D31" s="147">
        <v>0</v>
      </c>
      <c r="E31" s="148">
        <v>0</v>
      </c>
      <c r="F31" s="148">
        <v>0</v>
      </c>
      <c r="G31" s="148">
        <v>0</v>
      </c>
      <c r="H31" s="147">
        <v>0</v>
      </c>
      <c r="I31" s="147">
        <v>1475.8045730452602</v>
      </c>
      <c r="J31" s="148">
        <v>0</v>
      </c>
      <c r="K31" s="148">
        <v>0</v>
      </c>
      <c r="L31" s="148">
        <v>0</v>
      </c>
      <c r="M31" s="148">
        <v>0</v>
      </c>
      <c r="N31" s="148">
        <v>0</v>
      </c>
      <c r="O31" s="148">
        <v>0</v>
      </c>
      <c r="P31" s="148">
        <v>1475.8045730452602</v>
      </c>
      <c r="Q31" s="148">
        <v>0</v>
      </c>
      <c r="R31" s="148">
        <v>0</v>
      </c>
      <c r="S31" s="148">
        <v>0</v>
      </c>
      <c r="T31" s="148">
        <v>0</v>
      </c>
      <c r="U31" s="148">
        <v>0</v>
      </c>
      <c r="V31" s="148">
        <v>0</v>
      </c>
      <c r="W31" s="148">
        <v>0</v>
      </c>
      <c r="X31" s="148">
        <v>0</v>
      </c>
      <c r="Y31" s="148">
        <v>0</v>
      </c>
      <c r="Z31" s="148">
        <v>0</v>
      </c>
      <c r="AA31" s="148">
        <v>0</v>
      </c>
      <c r="AB31" s="148">
        <v>0</v>
      </c>
      <c r="AC31" s="147">
        <v>4164.2531636970134</v>
      </c>
      <c r="AD31" s="147">
        <v>14.1228</v>
      </c>
      <c r="AE31" s="148">
        <v>0</v>
      </c>
      <c r="AF31" s="148">
        <v>14.1228</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5654.1805367422739</v>
      </c>
    </row>
    <row r="32" spans="1:89" s="157" customFormat="1" ht="26.25" customHeight="1" x14ac:dyDescent="0.25">
      <c r="A32" s="276" t="s">
        <v>51</v>
      </c>
      <c r="B32" s="206" t="s">
        <v>193</v>
      </c>
      <c r="C32" s="154">
        <v>43886.202740870845</v>
      </c>
      <c r="D32" s="154">
        <v>91.075213161983939</v>
      </c>
      <c r="E32" s="154">
        <v>91.075213161983939</v>
      </c>
      <c r="F32" s="154">
        <v>0</v>
      </c>
      <c r="G32" s="154">
        <v>0</v>
      </c>
      <c r="H32" s="154">
        <v>0</v>
      </c>
      <c r="I32" s="154">
        <v>2628.1693551289268</v>
      </c>
      <c r="J32" s="154">
        <v>4.4435716914103054</v>
      </c>
      <c r="K32" s="154">
        <v>0</v>
      </c>
      <c r="L32" s="154">
        <v>0</v>
      </c>
      <c r="M32" s="154">
        <v>2227.5662670758607</v>
      </c>
      <c r="N32" s="154">
        <v>360.40373461129263</v>
      </c>
      <c r="O32" s="154">
        <v>0</v>
      </c>
      <c r="P32" s="154">
        <v>35.755781750362793</v>
      </c>
      <c r="Q32" s="154">
        <v>0</v>
      </c>
      <c r="R32" s="154">
        <v>0</v>
      </c>
      <c r="S32" s="154">
        <v>0</v>
      </c>
      <c r="T32" s="154">
        <v>0</v>
      </c>
      <c r="U32" s="154">
        <v>0</v>
      </c>
      <c r="V32" s="154">
        <v>0</v>
      </c>
      <c r="W32" s="154">
        <v>0</v>
      </c>
      <c r="X32" s="154">
        <v>0</v>
      </c>
      <c r="Y32" s="154">
        <v>0</v>
      </c>
      <c r="Z32" s="154">
        <v>0</v>
      </c>
      <c r="AA32" s="154">
        <v>0</v>
      </c>
      <c r="AB32" s="154">
        <v>0</v>
      </c>
      <c r="AC32" s="154">
        <v>20582.007057199997</v>
      </c>
      <c r="AD32" s="154">
        <v>20584.951115379939</v>
      </c>
      <c r="AE32" s="154">
        <v>0</v>
      </c>
      <c r="AF32" s="154">
        <v>20584.951115379939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292597.61279992573</v>
      </c>
      <c r="CK32" s="154">
        <v>336483.81554079655</v>
      </c>
    </row>
    <row r="33" spans="1:89" s="157" customFormat="1" ht="26.25" customHeight="1" x14ac:dyDescent="0.25">
      <c r="A33" s="279" t="s">
        <v>52</v>
      </c>
      <c r="B33" s="211" t="s">
        <v>194</v>
      </c>
      <c r="C33" s="146">
        <v>22889.512795311377</v>
      </c>
      <c r="D33" s="147">
        <v>91.075213161983939</v>
      </c>
      <c r="E33" s="148">
        <v>91.075213161983939</v>
      </c>
      <c r="F33" s="148">
        <v>0</v>
      </c>
      <c r="G33" s="148">
        <v>0</v>
      </c>
      <c r="H33" s="147">
        <v>0</v>
      </c>
      <c r="I33" s="147">
        <v>2196.9655802351203</v>
      </c>
      <c r="J33" s="148">
        <v>0</v>
      </c>
      <c r="K33" s="148">
        <v>0</v>
      </c>
      <c r="L33" s="148">
        <v>0</v>
      </c>
      <c r="M33" s="148">
        <v>2019.2410574201015</v>
      </c>
      <c r="N33" s="148">
        <v>177.72452281501876</v>
      </c>
      <c r="O33" s="148">
        <v>0</v>
      </c>
      <c r="P33" s="148">
        <v>0</v>
      </c>
      <c r="Q33" s="148">
        <v>0</v>
      </c>
      <c r="R33" s="148">
        <v>0</v>
      </c>
      <c r="S33" s="148">
        <v>0</v>
      </c>
      <c r="T33" s="148">
        <v>0</v>
      </c>
      <c r="U33" s="148">
        <v>0</v>
      </c>
      <c r="V33" s="148">
        <v>0</v>
      </c>
      <c r="W33" s="148">
        <v>0</v>
      </c>
      <c r="X33" s="148">
        <v>0</v>
      </c>
      <c r="Y33" s="148">
        <v>0</v>
      </c>
      <c r="Z33" s="148">
        <v>0</v>
      </c>
      <c r="AA33" s="148">
        <v>0</v>
      </c>
      <c r="AB33" s="148">
        <v>0</v>
      </c>
      <c r="AC33" s="147">
        <v>9241.5391633999989</v>
      </c>
      <c r="AD33" s="147">
        <v>11359.932838514274</v>
      </c>
      <c r="AE33" s="148">
        <v>0</v>
      </c>
      <c r="AF33" s="148">
        <v>11359.932838514274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22889.512795311377</v>
      </c>
    </row>
    <row r="34" spans="1:89" s="157" customFormat="1" ht="26.25" customHeight="1" x14ac:dyDescent="0.25">
      <c r="A34" s="280" t="s">
        <v>53</v>
      </c>
      <c r="B34" s="207" t="s">
        <v>195</v>
      </c>
      <c r="C34" s="146">
        <v>20996.689945559468</v>
      </c>
      <c r="D34" s="147">
        <v>0</v>
      </c>
      <c r="E34" s="148">
        <v>0</v>
      </c>
      <c r="F34" s="148">
        <v>0</v>
      </c>
      <c r="G34" s="148">
        <v>0</v>
      </c>
      <c r="H34" s="147">
        <v>0</v>
      </c>
      <c r="I34" s="147">
        <v>431.20377489380627</v>
      </c>
      <c r="J34" s="148">
        <v>4.4435716914103054</v>
      </c>
      <c r="K34" s="148">
        <v>0</v>
      </c>
      <c r="L34" s="148">
        <v>0</v>
      </c>
      <c r="M34" s="148">
        <v>208.32520965575927</v>
      </c>
      <c r="N34" s="148">
        <v>182.67921179627385</v>
      </c>
      <c r="O34" s="148">
        <v>0</v>
      </c>
      <c r="P34" s="148">
        <v>35.755781750362793</v>
      </c>
      <c r="Q34" s="148">
        <v>0</v>
      </c>
      <c r="R34" s="148">
        <v>0</v>
      </c>
      <c r="S34" s="148">
        <v>0</v>
      </c>
      <c r="T34" s="148">
        <v>0</v>
      </c>
      <c r="U34" s="148">
        <v>0</v>
      </c>
      <c r="V34" s="148">
        <v>0</v>
      </c>
      <c r="W34" s="148">
        <v>0</v>
      </c>
      <c r="X34" s="148">
        <v>0</v>
      </c>
      <c r="Y34" s="148">
        <v>0</v>
      </c>
      <c r="Z34" s="148">
        <v>0</v>
      </c>
      <c r="AA34" s="148">
        <v>0</v>
      </c>
      <c r="AB34" s="148">
        <v>0</v>
      </c>
      <c r="AC34" s="147">
        <v>11340.467893799998</v>
      </c>
      <c r="AD34" s="147">
        <v>9225.018276865665</v>
      </c>
      <c r="AE34" s="148">
        <v>0</v>
      </c>
      <c r="AF34" s="148">
        <v>9225.018276865665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20996.689945559468</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292597.61279992573</v>
      </c>
      <c r="CK35" s="151">
        <v>292597.61279992573</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2150970.9223533096</v>
      </c>
      <c r="D38" s="177">
        <v>58067.054206794448</v>
      </c>
      <c r="E38" s="177">
        <v>12105.542176472627</v>
      </c>
      <c r="F38" s="177">
        <v>45961.512030321828</v>
      </c>
      <c r="G38" s="177">
        <v>0</v>
      </c>
      <c r="H38" s="177">
        <v>0</v>
      </c>
      <c r="I38" s="177">
        <v>1534339.3930396663</v>
      </c>
      <c r="J38" s="177">
        <v>4946.6391044020802</v>
      </c>
      <c r="K38" s="177">
        <v>42.257256697382978</v>
      </c>
      <c r="L38" s="177">
        <v>1128.9075964048454</v>
      </c>
      <c r="M38" s="177">
        <v>6801.3939694105138</v>
      </c>
      <c r="N38" s="177">
        <v>3692.5155754686984</v>
      </c>
      <c r="O38" s="177">
        <v>1453671.9657727624</v>
      </c>
      <c r="P38" s="177">
        <v>18592.701155928677</v>
      </c>
      <c r="Q38" s="177">
        <v>62.791079495532131</v>
      </c>
      <c r="R38" s="177">
        <v>1317.7144828711346</v>
      </c>
      <c r="S38" s="177">
        <v>118.34158654748536</v>
      </c>
      <c r="T38" s="177">
        <v>42922.293661673633</v>
      </c>
      <c r="U38" s="177">
        <v>10.525449972792208</v>
      </c>
      <c r="V38" s="177">
        <v>4.4283459303244985</v>
      </c>
      <c r="W38" s="177">
        <v>3.0944774149679457</v>
      </c>
      <c r="X38" s="177">
        <v>12.565269009530336</v>
      </c>
      <c r="Y38" s="177">
        <v>7.7203431802903992</v>
      </c>
      <c r="Z38" s="177">
        <v>0.71326607082594495</v>
      </c>
      <c r="AA38" s="177">
        <v>998.04799905729828</v>
      </c>
      <c r="AB38" s="177">
        <v>4.7766473677591632</v>
      </c>
      <c r="AC38" s="177">
        <v>535672.85930132633</v>
      </c>
      <c r="AD38" s="177">
        <v>22492.806305980659</v>
      </c>
      <c r="AE38" s="177">
        <v>1.2033693057008068</v>
      </c>
      <c r="AF38" s="177">
        <v>22491.602936674961</v>
      </c>
      <c r="AG38" s="177">
        <v>78.895041811992684</v>
      </c>
      <c r="AH38" s="177">
        <v>44.818631222230493</v>
      </c>
      <c r="AI38" s="177">
        <v>0</v>
      </c>
      <c r="AJ38" s="177">
        <v>44.818631222230493</v>
      </c>
      <c r="AK38" s="177">
        <v>0</v>
      </c>
      <c r="AL38" s="177">
        <v>0</v>
      </c>
      <c r="AM38" s="177">
        <v>0</v>
      </c>
      <c r="AN38" s="177">
        <v>0</v>
      </c>
      <c r="AO38" s="177">
        <v>0</v>
      </c>
      <c r="AP38" s="177">
        <v>0</v>
      </c>
      <c r="AQ38" s="177">
        <v>0</v>
      </c>
      <c r="AR38" s="177">
        <v>7.0543676614479898</v>
      </c>
      <c r="AS38" s="177">
        <v>1.2180404299578234</v>
      </c>
      <c r="AT38" s="177">
        <v>0</v>
      </c>
      <c r="AU38" s="177">
        <v>1.2180404299578234</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24.960527883327494</v>
      </c>
      <c r="BP38" s="177">
        <v>11.311943170356992</v>
      </c>
      <c r="BQ38" s="177">
        <v>216.36400503540449</v>
      </c>
      <c r="BR38" s="177">
        <v>216.36400503540449</v>
      </c>
      <c r="BS38" s="177">
        <v>0</v>
      </c>
      <c r="BT38" s="177">
        <v>5.8435337932782732</v>
      </c>
      <c r="BU38" s="177">
        <v>2.8961767035037869</v>
      </c>
      <c r="BV38" s="177">
        <v>2.9473570897744863</v>
      </c>
      <c r="BW38" s="177">
        <v>6.475011099244707</v>
      </c>
      <c r="BX38" s="177">
        <v>0.92283151137356034</v>
      </c>
      <c r="BY38" s="177">
        <v>0</v>
      </c>
      <c r="BZ38" s="177">
        <v>5.5521795878711471</v>
      </c>
      <c r="CA38" s="177">
        <v>1.8683974340378722</v>
      </c>
      <c r="CB38" s="177">
        <v>0</v>
      </c>
      <c r="CC38" s="177"/>
      <c r="CD38" s="177"/>
      <c r="CE38" s="177"/>
      <c r="CF38" s="177"/>
      <c r="CG38" s="177"/>
      <c r="CH38" s="177"/>
      <c r="CI38" s="177"/>
      <c r="CJ38" s="177">
        <v>292597.61279992573</v>
      </c>
      <c r="CK38" s="177">
        <v>2443568.5351532353</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1455896.5976949665</v>
      </c>
      <c r="D11" s="343">
        <v>45633.566787450764</v>
      </c>
      <c r="E11" s="343">
        <v>35140.713746428926</v>
      </c>
      <c r="F11" s="343">
        <v>7033.3624033649467</v>
      </c>
      <c r="G11" s="343">
        <v>3459.4906376568838</v>
      </c>
      <c r="H11" s="343">
        <v>5625.7882966590241</v>
      </c>
      <c r="I11" s="343">
        <v>918698.14152628451</v>
      </c>
      <c r="J11" s="343">
        <v>69320.630213427474</v>
      </c>
      <c r="K11" s="343">
        <v>8315.5094584720991</v>
      </c>
      <c r="L11" s="343">
        <v>2535.0488925572249</v>
      </c>
      <c r="M11" s="343">
        <v>17248.880804159788</v>
      </c>
      <c r="N11" s="343">
        <v>7929.9460899294427</v>
      </c>
      <c r="O11" s="343">
        <v>87183.275735906762</v>
      </c>
      <c r="P11" s="343">
        <v>485316.47576485045</v>
      </c>
      <c r="Q11" s="343">
        <v>7575.4295854980464</v>
      </c>
      <c r="R11" s="343">
        <v>3427.3578356634489</v>
      </c>
      <c r="S11" s="343">
        <v>58057.963163945395</v>
      </c>
      <c r="T11" s="343">
        <v>146071.92419113393</v>
      </c>
      <c r="U11" s="343">
        <v>5816.0564158923007</v>
      </c>
      <c r="V11" s="343">
        <v>1976.6277213462868</v>
      </c>
      <c r="W11" s="343">
        <v>1508.0557238721856</v>
      </c>
      <c r="X11" s="343">
        <v>4826.3932806048924</v>
      </c>
      <c r="Y11" s="343">
        <v>3416.8824744243175</v>
      </c>
      <c r="Z11" s="343">
        <v>711.82314482096058</v>
      </c>
      <c r="AA11" s="343">
        <v>4185.1447749783702</v>
      </c>
      <c r="AB11" s="343">
        <v>3274.7162548011183</v>
      </c>
      <c r="AC11" s="343">
        <v>23927.853650764577</v>
      </c>
      <c r="AD11" s="343">
        <v>17676.358803812422</v>
      </c>
      <c r="AE11" s="343">
        <v>2564.0746904445787</v>
      </c>
      <c r="AF11" s="343">
        <v>15112.284113367843</v>
      </c>
      <c r="AG11" s="343">
        <v>54828.529828789731</v>
      </c>
      <c r="AH11" s="343">
        <v>58854.370414412224</v>
      </c>
      <c r="AI11" s="343">
        <v>10565.09599778098</v>
      </c>
      <c r="AJ11" s="343">
        <v>21916.978641603924</v>
      </c>
      <c r="AK11" s="343">
        <v>26372.295775027309</v>
      </c>
      <c r="AL11" s="343">
        <v>156411.08089974782</v>
      </c>
      <c r="AM11" s="343">
        <v>58247.647383886244</v>
      </c>
      <c r="AN11" s="343">
        <v>29514.474294681735</v>
      </c>
      <c r="AO11" s="343">
        <v>56151.33299934199</v>
      </c>
      <c r="AP11" s="343">
        <v>9302.0648391461218</v>
      </c>
      <c r="AQ11" s="343">
        <v>3195.5613826916965</v>
      </c>
      <c r="AR11" s="343">
        <v>22025.827024330367</v>
      </c>
      <c r="AS11" s="343">
        <v>10004.758042150374</v>
      </c>
      <c r="AT11" s="343">
        <v>1900.9580698106311</v>
      </c>
      <c r="AU11" s="343">
        <v>1981.8639284090625</v>
      </c>
      <c r="AV11" s="343">
        <v>1311.2789969511405</v>
      </c>
      <c r="AW11" s="343">
        <v>4810.6570469795388</v>
      </c>
      <c r="AX11" s="343">
        <v>3441.4945293518817</v>
      </c>
      <c r="AY11" s="343">
        <v>1602.9162042171465</v>
      </c>
      <c r="AZ11" s="343">
        <v>750.95779041572098</v>
      </c>
      <c r="BA11" s="343">
        <v>1087.6205347190144</v>
      </c>
      <c r="BB11" s="343">
        <v>3716.5476318288215</v>
      </c>
      <c r="BC11" s="343">
        <v>0</v>
      </c>
      <c r="BD11" s="343">
        <v>26177.669115586708</v>
      </c>
      <c r="BE11" s="343">
        <v>16951.028070980454</v>
      </c>
      <c r="BF11" s="343">
        <v>4691.7171347720787</v>
      </c>
      <c r="BG11" s="343">
        <v>2775.0035794250421</v>
      </c>
      <c r="BH11" s="343">
        <v>693.54992354495096</v>
      </c>
      <c r="BI11" s="343">
        <v>1066.3704068641773</v>
      </c>
      <c r="BJ11" s="343">
        <v>19054.632731717549</v>
      </c>
      <c r="BK11" s="343">
        <v>5957.4808485445101</v>
      </c>
      <c r="BL11" s="343">
        <v>5731.1814680407169</v>
      </c>
      <c r="BM11" s="343">
        <v>514.00665126299452</v>
      </c>
      <c r="BN11" s="343">
        <v>6851.9637638693248</v>
      </c>
      <c r="BO11" s="343">
        <v>25983.840029454335</v>
      </c>
      <c r="BP11" s="343">
        <v>11956.813435287471</v>
      </c>
      <c r="BQ11" s="343">
        <v>27336.019447782597</v>
      </c>
      <c r="BR11" s="343">
        <v>17728.306161971454</v>
      </c>
      <c r="BS11" s="343">
        <v>9607.7132858111436</v>
      </c>
      <c r="BT11" s="343">
        <v>9422.5936983223546</v>
      </c>
      <c r="BU11" s="343">
        <v>4997.9582103026614</v>
      </c>
      <c r="BV11" s="343">
        <v>4424.6354880196959</v>
      </c>
      <c r="BW11" s="343">
        <v>12027.398985999602</v>
      </c>
      <c r="BX11" s="343">
        <v>2625.3601766858519</v>
      </c>
      <c r="BY11" s="343">
        <v>934.80976309663981</v>
      </c>
      <c r="BZ11" s="343">
        <v>8467.2290462171131</v>
      </c>
      <c r="CA11" s="343">
        <v>3093.3128152335412</v>
      </c>
      <c r="CB11" s="343">
        <v>0</v>
      </c>
      <c r="CC11" s="343">
        <v>462007.23695578048</v>
      </c>
      <c r="CD11" s="343">
        <v>236683.04221245126</v>
      </c>
      <c r="CE11" s="343">
        <v>112896.05911025847</v>
      </c>
      <c r="CF11" s="343">
        <v>112428.13563307076</v>
      </c>
      <c r="CG11" s="343">
        <v>145009.99830308385</v>
      </c>
      <c r="CH11" s="155">
        <v>-2558.0536978055115</v>
      </c>
      <c r="CI11" s="155">
        <v>1792380.1473710998</v>
      </c>
      <c r="CJ11" s="156"/>
      <c r="CK11" s="154">
        <v>3852735.9266271242</v>
      </c>
    </row>
    <row r="12" spans="1:89" s="157" customFormat="1" ht="26.25" customHeight="1" x14ac:dyDescent="0.25">
      <c r="A12" s="277" t="s">
        <v>31</v>
      </c>
      <c r="B12" s="209" t="s">
        <v>173</v>
      </c>
      <c r="C12" s="146">
        <v>53005.067184414635</v>
      </c>
      <c r="D12" s="147">
        <v>661.02303810000001</v>
      </c>
      <c r="E12" s="148">
        <v>661.02303810000001</v>
      </c>
      <c r="F12" s="148">
        <v>0</v>
      </c>
      <c r="G12" s="148">
        <v>0</v>
      </c>
      <c r="H12" s="147">
        <v>964.73884961766237</v>
      </c>
      <c r="I12" s="147">
        <v>51379.217396696971</v>
      </c>
      <c r="J12" s="148">
        <v>990.28266341921039</v>
      </c>
      <c r="K12" s="148">
        <v>0</v>
      </c>
      <c r="L12" s="148">
        <v>0</v>
      </c>
      <c r="M12" s="148">
        <v>476.24523399678714</v>
      </c>
      <c r="N12" s="148">
        <v>417.61678345134413</v>
      </c>
      <c r="O12" s="148">
        <v>0</v>
      </c>
      <c r="P12" s="148">
        <v>34.612748000000003</v>
      </c>
      <c r="Q12" s="148">
        <v>0</v>
      </c>
      <c r="R12" s="148">
        <v>0</v>
      </c>
      <c r="S12" s="148">
        <v>7245.1839397042258</v>
      </c>
      <c r="T12" s="148">
        <v>42215.276028125401</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5.4470358723126156E-3</v>
      </c>
      <c r="AT12" s="148">
        <v>0</v>
      </c>
      <c r="AU12" s="148">
        <v>5.4470358723126156E-3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2.6132086760174235E-2</v>
      </c>
      <c r="BU12" s="148">
        <v>1.295160489630667E-2</v>
      </c>
      <c r="BV12" s="148">
        <v>1.3180481863867563E-2</v>
      </c>
      <c r="BW12" s="147">
        <v>2.8956032052589196E-2</v>
      </c>
      <c r="BX12" s="148">
        <v>4.1268715084656982E-3</v>
      </c>
      <c r="BY12" s="148">
        <v>0</v>
      </c>
      <c r="BZ12" s="148">
        <v>2.4829160544123499E-2</v>
      </c>
      <c r="CA12" s="147">
        <v>8.3554105402671528E-3</v>
      </c>
      <c r="CB12" s="147">
        <v>0</v>
      </c>
      <c r="CC12" s="158">
        <v>1257.4571554504819</v>
      </c>
      <c r="CD12" s="159">
        <v>1134.5328878235496</v>
      </c>
      <c r="CE12" s="159">
        <v>0</v>
      </c>
      <c r="CF12" s="159">
        <v>122.92426762693232</v>
      </c>
      <c r="CG12" s="151">
        <v>14153.493055900588</v>
      </c>
      <c r="CH12" s="151">
        <v>0</v>
      </c>
      <c r="CI12" s="151">
        <v>1242.5721000000001</v>
      </c>
      <c r="CJ12" s="149"/>
      <c r="CK12" s="151">
        <v>69658.5894957657</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17.234900000000003</v>
      </c>
      <c r="CH13" s="153">
        <v>0</v>
      </c>
      <c r="CI13" s="153">
        <v>9.0709999999999997</v>
      </c>
      <c r="CJ13" s="149"/>
      <c r="CK13" s="151">
        <v>26.305900000000001</v>
      </c>
    </row>
    <row r="14" spans="1:89" s="157" customFormat="1" ht="26.25" customHeight="1" x14ac:dyDescent="0.25">
      <c r="A14" s="278" t="s">
        <v>33</v>
      </c>
      <c r="B14" s="210" t="s">
        <v>175</v>
      </c>
      <c r="C14" s="146">
        <v>8828.1579999999994</v>
      </c>
      <c r="D14" s="147">
        <v>0</v>
      </c>
      <c r="E14" s="148">
        <v>0</v>
      </c>
      <c r="F14" s="148">
        <v>0</v>
      </c>
      <c r="G14" s="148">
        <v>0</v>
      </c>
      <c r="H14" s="147">
        <v>0</v>
      </c>
      <c r="I14" s="147">
        <v>8828.1579999999994</v>
      </c>
      <c r="J14" s="148">
        <v>0</v>
      </c>
      <c r="K14" s="148">
        <v>0</v>
      </c>
      <c r="L14" s="148">
        <v>0</v>
      </c>
      <c r="M14" s="148">
        <v>0</v>
      </c>
      <c r="N14" s="148">
        <v>0</v>
      </c>
      <c r="O14" s="148">
        <v>0</v>
      </c>
      <c r="P14" s="148">
        <v>0</v>
      </c>
      <c r="Q14" s="148">
        <v>0</v>
      </c>
      <c r="R14" s="148">
        <v>0</v>
      </c>
      <c r="S14" s="148">
        <v>0</v>
      </c>
      <c r="T14" s="148">
        <v>8828.1579999999994</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317.7469332000037</v>
      </c>
      <c r="CH14" s="153">
        <v>0</v>
      </c>
      <c r="CI14" s="153">
        <v>0</v>
      </c>
      <c r="CJ14" s="149"/>
      <c r="CK14" s="151">
        <v>9145.9049332000031</v>
      </c>
    </row>
    <row r="15" spans="1:89" s="157" customFormat="1" ht="26.25" customHeight="1" x14ac:dyDescent="0.25">
      <c r="A15" s="278" t="s">
        <v>34</v>
      </c>
      <c r="B15" s="210" t="s">
        <v>176</v>
      </c>
      <c r="C15" s="146">
        <v>60295.010739152473</v>
      </c>
      <c r="D15" s="147">
        <v>0</v>
      </c>
      <c r="E15" s="148">
        <v>0</v>
      </c>
      <c r="F15" s="148">
        <v>0</v>
      </c>
      <c r="G15" s="148">
        <v>0</v>
      </c>
      <c r="H15" s="147">
        <v>934.35542948399768</v>
      </c>
      <c r="I15" s="147">
        <v>59360.655309668473</v>
      </c>
      <c r="J15" s="148">
        <v>184.78254904286558</v>
      </c>
      <c r="K15" s="148">
        <v>0</v>
      </c>
      <c r="L15" s="148">
        <v>0</v>
      </c>
      <c r="M15" s="148">
        <v>0</v>
      </c>
      <c r="N15" s="148">
        <v>0</v>
      </c>
      <c r="O15" s="148">
        <v>0</v>
      </c>
      <c r="P15" s="148">
        <v>10999.124468</v>
      </c>
      <c r="Q15" s="148">
        <v>0</v>
      </c>
      <c r="R15" s="148">
        <v>0</v>
      </c>
      <c r="S15" s="148">
        <v>6773.9758721456019</v>
      </c>
      <c r="T15" s="148">
        <v>41073.107828399996</v>
      </c>
      <c r="U15" s="148">
        <v>131.21668694164222</v>
      </c>
      <c r="V15" s="148">
        <v>17.29249533984364</v>
      </c>
      <c r="W15" s="148">
        <v>12.083797679659462</v>
      </c>
      <c r="X15" s="148">
        <v>81.877687855546498</v>
      </c>
      <c r="Y15" s="148">
        <v>30.147599254374985</v>
      </c>
      <c r="Z15" s="148">
        <v>2.7852725148151243</v>
      </c>
      <c r="AA15" s="148">
        <v>0</v>
      </c>
      <c r="AB15" s="148">
        <v>54.26105249411804</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-2714.4655509519725</v>
      </c>
      <c r="CH15" s="153">
        <v>0</v>
      </c>
      <c r="CI15" s="153">
        <v>868.2192</v>
      </c>
      <c r="CJ15" s="149"/>
      <c r="CK15" s="151">
        <v>58448.7643882005</v>
      </c>
    </row>
    <row r="16" spans="1:89" s="157" customFormat="1" ht="26.25" customHeight="1" x14ac:dyDescent="0.25">
      <c r="A16" s="278" t="s">
        <v>35</v>
      </c>
      <c r="B16" s="210" t="s">
        <v>177</v>
      </c>
      <c r="C16" s="146">
        <v>30.962270475202022</v>
      </c>
      <c r="D16" s="147">
        <v>0</v>
      </c>
      <c r="E16" s="148">
        <v>0</v>
      </c>
      <c r="F16" s="148">
        <v>0</v>
      </c>
      <c r="G16" s="148">
        <v>0</v>
      </c>
      <c r="H16" s="147">
        <v>0</v>
      </c>
      <c r="I16" s="147">
        <v>2.4758928171679466</v>
      </c>
      <c r="J16" s="148">
        <v>8.2760776290228322E-2</v>
      </c>
      <c r="K16" s="148">
        <v>3.4684764435342484E-2</v>
      </c>
      <c r="L16" s="148">
        <v>0</v>
      </c>
      <c r="M16" s="148">
        <v>5.7807940725570807E-2</v>
      </c>
      <c r="N16" s="148">
        <v>2.3123176290228323E-2</v>
      </c>
      <c r="O16" s="148">
        <v>9.2492705160913291E-2</v>
      </c>
      <c r="P16" s="148">
        <v>5.7807940725570807E-2</v>
      </c>
      <c r="Q16" s="148">
        <v>0.19654699846694076</v>
      </c>
      <c r="R16" s="148">
        <v>0.17342382217671243</v>
      </c>
      <c r="S16" s="148">
        <v>0.12717746959625578</v>
      </c>
      <c r="T16" s="148">
        <v>0.23123176290228323</v>
      </c>
      <c r="U16" s="148">
        <v>6.5145600000000012E-2</v>
      </c>
      <c r="V16" s="148">
        <v>1.7608338733349455E-2</v>
      </c>
      <c r="W16" s="148">
        <v>0.95437729142877303</v>
      </c>
      <c r="X16" s="148">
        <v>8.4226114753037915E-2</v>
      </c>
      <c r="Y16" s="148">
        <v>0</v>
      </c>
      <c r="Z16" s="148">
        <v>8.0931117015799137E-2</v>
      </c>
      <c r="AA16" s="148">
        <v>8.0931117015799137E-2</v>
      </c>
      <c r="AB16" s="148">
        <v>0.11561588145114161</v>
      </c>
      <c r="AC16" s="147">
        <v>0.13873905774136994</v>
      </c>
      <c r="AD16" s="147">
        <v>0.11561588145114161</v>
      </c>
      <c r="AE16" s="148">
        <v>4.6246352580456646E-2</v>
      </c>
      <c r="AF16" s="148">
        <v>6.9369528870684968E-2</v>
      </c>
      <c r="AG16" s="147">
        <v>0.18498541032182658</v>
      </c>
      <c r="AH16" s="147">
        <v>3.6120493312791688</v>
      </c>
      <c r="AI16" s="148">
        <v>7.1818812818871106E-2</v>
      </c>
      <c r="AJ16" s="148">
        <v>0.2831477332973884</v>
      </c>
      <c r="AK16" s="148">
        <v>3.2570827851629094</v>
      </c>
      <c r="AL16" s="147">
        <v>0.54339464282036554</v>
      </c>
      <c r="AM16" s="148">
        <v>2.3123176290228323E-2</v>
      </c>
      <c r="AN16" s="148">
        <v>1.1561588145114161E-2</v>
      </c>
      <c r="AO16" s="148">
        <v>4.6246352580456646E-2</v>
      </c>
      <c r="AP16" s="148">
        <v>1.1561588145114161E-2</v>
      </c>
      <c r="AQ16" s="148">
        <v>0.4509019376594523</v>
      </c>
      <c r="AR16" s="147">
        <v>0.55247883387005703</v>
      </c>
      <c r="AS16" s="147">
        <v>0.19654699846694074</v>
      </c>
      <c r="AT16" s="148">
        <v>9.2492705160913291E-2</v>
      </c>
      <c r="AU16" s="148">
        <v>3.4684764435342484E-2</v>
      </c>
      <c r="AV16" s="148">
        <v>0</v>
      </c>
      <c r="AW16" s="148">
        <v>6.9369528870684968E-2</v>
      </c>
      <c r="AX16" s="147">
        <v>1.1561588145114161E-2</v>
      </c>
      <c r="AY16" s="148">
        <v>1.1561588145114161E-2</v>
      </c>
      <c r="AZ16" s="148">
        <v>0</v>
      </c>
      <c r="BA16" s="148">
        <v>0</v>
      </c>
      <c r="BB16" s="147">
        <v>7.7000177046460312</v>
      </c>
      <c r="BC16" s="148">
        <v>0</v>
      </c>
      <c r="BD16" s="147">
        <v>7.7000177046460312</v>
      </c>
      <c r="BE16" s="148">
        <v>1.2255283433821011</v>
      </c>
      <c r="BF16" s="148">
        <v>0</v>
      </c>
      <c r="BG16" s="148">
        <v>6.47448936126393</v>
      </c>
      <c r="BH16" s="148">
        <v>0</v>
      </c>
      <c r="BI16" s="148">
        <v>0</v>
      </c>
      <c r="BJ16" s="147">
        <v>7.7000177046460312</v>
      </c>
      <c r="BK16" s="148">
        <v>7.7000177046460312</v>
      </c>
      <c r="BL16" s="148">
        <v>0</v>
      </c>
      <c r="BM16" s="148">
        <v>0</v>
      </c>
      <c r="BN16" s="148">
        <v>0</v>
      </c>
      <c r="BO16" s="147">
        <v>0</v>
      </c>
      <c r="BP16" s="147">
        <v>0</v>
      </c>
      <c r="BQ16" s="147">
        <v>0</v>
      </c>
      <c r="BR16" s="148">
        <v>0</v>
      </c>
      <c r="BS16" s="148">
        <v>0</v>
      </c>
      <c r="BT16" s="147">
        <v>1.2429238224140842E-2</v>
      </c>
      <c r="BU16" s="148">
        <v>9.2112826305020042E-3</v>
      </c>
      <c r="BV16" s="148">
        <v>3.2179555936388379E-3</v>
      </c>
      <c r="BW16" s="147">
        <v>1.8523561775859156E-2</v>
      </c>
      <c r="BX16" s="148">
        <v>1.4971314144423849E-2</v>
      </c>
      <c r="BY16" s="148">
        <v>3.713884296146119E-4</v>
      </c>
      <c r="BZ16" s="148">
        <v>3.1808592018206941E-3</v>
      </c>
      <c r="CA16" s="147">
        <v>0</v>
      </c>
      <c r="CB16" s="147">
        <v>0</v>
      </c>
      <c r="CC16" s="158">
        <v>67.101634760959641</v>
      </c>
      <c r="CD16" s="148">
        <v>58.073392151312092</v>
      </c>
      <c r="CE16" s="148">
        <v>1.9885931609596357</v>
      </c>
      <c r="CF16" s="148">
        <v>7.0396494486879133</v>
      </c>
      <c r="CG16" s="153">
        <v>-59810.190286662662</v>
      </c>
      <c r="CH16" s="153">
        <v>3.5999999994373866E-6</v>
      </c>
      <c r="CI16" s="153">
        <v>0</v>
      </c>
      <c r="CJ16" s="149"/>
      <c r="CK16" s="151">
        <v>-59712.126377826506</v>
      </c>
    </row>
    <row r="17" spans="1:89" s="157" customFormat="1" ht="26.25" customHeight="1" x14ac:dyDescent="0.25">
      <c r="A17" s="278" t="s">
        <v>36</v>
      </c>
      <c r="B17" s="210" t="s">
        <v>178</v>
      </c>
      <c r="C17" s="146">
        <v>333401.12122282299</v>
      </c>
      <c r="D17" s="147">
        <v>11590.552476780646</v>
      </c>
      <c r="E17" s="148">
        <v>11590.478001832844</v>
      </c>
      <c r="F17" s="148">
        <v>7.4474947801755953E-2</v>
      </c>
      <c r="G17" s="148">
        <v>0</v>
      </c>
      <c r="H17" s="147">
        <v>1952.7651001252232</v>
      </c>
      <c r="I17" s="147">
        <v>233858.47603709</v>
      </c>
      <c r="J17" s="148">
        <v>37403.175495465184</v>
      </c>
      <c r="K17" s="148">
        <v>3947.8331202449895</v>
      </c>
      <c r="L17" s="148">
        <v>354.84428033868471</v>
      </c>
      <c r="M17" s="148">
        <v>2614.404387791948</v>
      </c>
      <c r="N17" s="148">
        <v>2079.4222621913018</v>
      </c>
      <c r="O17" s="148">
        <v>30465.859035168367</v>
      </c>
      <c r="P17" s="148">
        <v>97913.512766242115</v>
      </c>
      <c r="Q17" s="148">
        <v>3798.4626202991913</v>
      </c>
      <c r="R17" s="148">
        <v>639.38951248509795</v>
      </c>
      <c r="S17" s="148">
        <v>20273.156066073403</v>
      </c>
      <c r="T17" s="148">
        <v>26447.955745082174</v>
      </c>
      <c r="U17" s="148">
        <v>1889.1905331133257</v>
      </c>
      <c r="V17" s="148">
        <v>634.15129326467672</v>
      </c>
      <c r="W17" s="148">
        <v>465.50936819567647</v>
      </c>
      <c r="X17" s="148">
        <v>1759.3977385321627</v>
      </c>
      <c r="Y17" s="148">
        <v>1339.1518575085602</v>
      </c>
      <c r="Z17" s="148">
        <v>245.88431805301764</v>
      </c>
      <c r="AA17" s="148">
        <v>556.61148242811055</v>
      </c>
      <c r="AB17" s="148">
        <v>1030.5641546120585</v>
      </c>
      <c r="AC17" s="147">
        <v>1643.8754696593144</v>
      </c>
      <c r="AD17" s="147">
        <v>1818.7019893822248</v>
      </c>
      <c r="AE17" s="148">
        <v>517.29694123690024</v>
      </c>
      <c r="AF17" s="148">
        <v>1301.4050481453246</v>
      </c>
      <c r="AG17" s="147">
        <v>6375.8161708831849</v>
      </c>
      <c r="AH17" s="147">
        <v>14834.509299822214</v>
      </c>
      <c r="AI17" s="148">
        <v>2070.5841259237613</v>
      </c>
      <c r="AJ17" s="148">
        <v>5343.3925899963397</v>
      </c>
      <c r="AK17" s="148">
        <v>7420.5325839021116</v>
      </c>
      <c r="AL17" s="147">
        <v>4847.8772321092283</v>
      </c>
      <c r="AM17" s="148">
        <v>2036.7299189575688</v>
      </c>
      <c r="AN17" s="148">
        <v>9.0817565216510587</v>
      </c>
      <c r="AO17" s="148">
        <v>2.481873058138615</v>
      </c>
      <c r="AP17" s="148">
        <v>2443.737309064838</v>
      </c>
      <c r="AQ17" s="148">
        <v>355.84637450703241</v>
      </c>
      <c r="AR17" s="147">
        <v>9494.4866165132626</v>
      </c>
      <c r="AS17" s="147">
        <v>2732.3663121213931</v>
      </c>
      <c r="AT17" s="148">
        <v>744.59211788762195</v>
      </c>
      <c r="AU17" s="148">
        <v>675.59279400085529</v>
      </c>
      <c r="AV17" s="148">
        <v>203.72868271449968</v>
      </c>
      <c r="AW17" s="148">
        <v>1108.4527175184162</v>
      </c>
      <c r="AX17" s="147">
        <v>1448.5997997921395</v>
      </c>
      <c r="AY17" s="148">
        <v>714.47035268302636</v>
      </c>
      <c r="AZ17" s="148">
        <v>289.28611867725004</v>
      </c>
      <c r="BA17" s="148">
        <v>444.84332843186309</v>
      </c>
      <c r="BB17" s="147">
        <v>439.13155041239111</v>
      </c>
      <c r="BC17" s="148">
        <v>0</v>
      </c>
      <c r="BD17" s="147">
        <v>8990.5683503893288</v>
      </c>
      <c r="BE17" s="148">
        <v>6251.0448171661237</v>
      </c>
      <c r="BF17" s="148">
        <v>768.60324514210561</v>
      </c>
      <c r="BG17" s="148">
        <v>1318.6390385430948</v>
      </c>
      <c r="BH17" s="148">
        <v>251.12088753584982</v>
      </c>
      <c r="BI17" s="148">
        <v>401.16036200215416</v>
      </c>
      <c r="BJ17" s="147">
        <v>3613.3737184057186</v>
      </c>
      <c r="BK17" s="148">
        <v>192.05523036258691</v>
      </c>
      <c r="BL17" s="148">
        <v>2690.2554292918112</v>
      </c>
      <c r="BM17" s="148">
        <v>227.02217957876317</v>
      </c>
      <c r="BN17" s="148">
        <v>504.04087917255731</v>
      </c>
      <c r="BO17" s="147">
        <v>6587.1505096824858</v>
      </c>
      <c r="BP17" s="147">
        <v>5413.898562763914</v>
      </c>
      <c r="BQ17" s="147">
        <v>9492.2812001322927</v>
      </c>
      <c r="BR17" s="148">
        <v>5489.7970300191191</v>
      </c>
      <c r="BS17" s="148">
        <v>4002.4841701131736</v>
      </c>
      <c r="BT17" s="147">
        <v>3657.392436796531</v>
      </c>
      <c r="BU17" s="148">
        <v>1943.0065859052415</v>
      </c>
      <c r="BV17" s="148">
        <v>1714.3858508912892</v>
      </c>
      <c r="BW17" s="147">
        <v>3849.5048657715565</v>
      </c>
      <c r="BX17" s="148">
        <v>970.41989277839332</v>
      </c>
      <c r="BY17" s="148">
        <v>271.37227781904619</v>
      </c>
      <c r="BZ17" s="148">
        <v>2607.712695174117</v>
      </c>
      <c r="CA17" s="147">
        <v>759.79352418993858</v>
      </c>
      <c r="CB17" s="147">
        <v>0</v>
      </c>
      <c r="CC17" s="158">
        <v>139546.46026128551</v>
      </c>
      <c r="CD17" s="148">
        <v>114496.01468667283</v>
      </c>
      <c r="CE17" s="148">
        <v>139.03714870617017</v>
      </c>
      <c r="CF17" s="148">
        <v>24911.408425906502</v>
      </c>
      <c r="CG17" s="153">
        <v>2127.7953132010298</v>
      </c>
      <c r="CH17" s="153">
        <v>67.193942400008382</v>
      </c>
      <c r="CI17" s="153">
        <v>47749.78</v>
      </c>
      <c r="CJ17" s="149"/>
      <c r="CK17" s="151">
        <v>522892.35073970945</v>
      </c>
    </row>
    <row r="18" spans="1:89" s="157" customFormat="1" ht="26.25" customHeight="1" x14ac:dyDescent="0.25">
      <c r="A18" s="278" t="s">
        <v>37</v>
      </c>
      <c r="B18" s="210" t="s">
        <v>179</v>
      </c>
      <c r="C18" s="146">
        <v>19186.377963204868</v>
      </c>
      <c r="D18" s="147">
        <v>277.64593101517323</v>
      </c>
      <c r="E18" s="148">
        <v>12.388019881311129</v>
      </c>
      <c r="F18" s="148">
        <v>199.65795994203174</v>
      </c>
      <c r="G18" s="148">
        <v>65.599951191830371</v>
      </c>
      <c r="H18" s="147">
        <v>105.90053904724311</v>
      </c>
      <c r="I18" s="147">
        <v>2442.0094679209333</v>
      </c>
      <c r="J18" s="148">
        <v>51.054208615286981</v>
      </c>
      <c r="K18" s="148">
        <v>17.21553651663746</v>
      </c>
      <c r="L18" s="148">
        <v>16.309939687544784</v>
      </c>
      <c r="M18" s="148">
        <v>8.5963778018234027</v>
      </c>
      <c r="N18" s="148">
        <v>25.614253416299544</v>
      </c>
      <c r="O18" s="148">
        <v>1083.6906855653185</v>
      </c>
      <c r="P18" s="148">
        <v>262.02325240625697</v>
      </c>
      <c r="Q18" s="148">
        <v>6.5740209756385184</v>
      </c>
      <c r="R18" s="148">
        <v>33.084359563281311</v>
      </c>
      <c r="S18" s="148">
        <v>168.7618434035677</v>
      </c>
      <c r="T18" s="148">
        <v>1.4771934334298604</v>
      </c>
      <c r="U18" s="148">
        <v>344.28262187068464</v>
      </c>
      <c r="V18" s="148">
        <v>13.239274308245109</v>
      </c>
      <c r="W18" s="148">
        <v>10.84141522799414</v>
      </c>
      <c r="X18" s="148">
        <v>56.300128358395128</v>
      </c>
      <c r="Y18" s="148">
        <v>25.387132831183475</v>
      </c>
      <c r="Z18" s="148">
        <v>6.2022298523718886</v>
      </c>
      <c r="AA18" s="148">
        <v>19.547734643744192</v>
      </c>
      <c r="AB18" s="148">
        <v>291.80725944322955</v>
      </c>
      <c r="AC18" s="147">
        <v>0</v>
      </c>
      <c r="AD18" s="147">
        <v>73.505653249187318</v>
      </c>
      <c r="AE18" s="148">
        <v>22.471017996417661</v>
      </c>
      <c r="AF18" s="148">
        <v>51.034635252769661</v>
      </c>
      <c r="AG18" s="147">
        <v>1563.8404402515905</v>
      </c>
      <c r="AH18" s="147">
        <v>1176.3692536183994</v>
      </c>
      <c r="AI18" s="148">
        <v>187.43883704643383</v>
      </c>
      <c r="AJ18" s="148">
        <v>779.90340415541812</v>
      </c>
      <c r="AK18" s="148">
        <v>209.02701241654745</v>
      </c>
      <c r="AL18" s="147">
        <v>2852.331238100322</v>
      </c>
      <c r="AM18" s="148">
        <v>1569.0690426596425</v>
      </c>
      <c r="AN18" s="148">
        <v>2.6211754739530031</v>
      </c>
      <c r="AO18" s="148">
        <v>101.49482475675178</v>
      </c>
      <c r="AP18" s="148">
        <v>1130.8374916393634</v>
      </c>
      <c r="AQ18" s="148">
        <v>48.308703570611847</v>
      </c>
      <c r="AR18" s="147">
        <v>109.65182823860086</v>
      </c>
      <c r="AS18" s="147">
        <v>410.75725657181044</v>
      </c>
      <c r="AT18" s="148">
        <v>12.403144001341108</v>
      </c>
      <c r="AU18" s="148">
        <v>73.316672632208864</v>
      </c>
      <c r="AV18" s="148">
        <v>16.221639292758951</v>
      </c>
      <c r="AW18" s="148">
        <v>308.8158006455015</v>
      </c>
      <c r="AX18" s="147">
        <v>237.88883561902733</v>
      </c>
      <c r="AY18" s="148">
        <v>1.9563028665771291E-3</v>
      </c>
      <c r="AZ18" s="148">
        <v>63.178470273476798</v>
      </c>
      <c r="BA18" s="148">
        <v>174.70840904268397</v>
      </c>
      <c r="BB18" s="147">
        <v>106.72343018119341</v>
      </c>
      <c r="BC18" s="148">
        <v>0</v>
      </c>
      <c r="BD18" s="147">
        <v>1510.422247918736</v>
      </c>
      <c r="BE18" s="148">
        <v>672.07230903298318</v>
      </c>
      <c r="BF18" s="148">
        <v>708.27543852714507</v>
      </c>
      <c r="BG18" s="148">
        <v>9.4433429454305902</v>
      </c>
      <c r="BH18" s="148">
        <v>104.31740202182485</v>
      </c>
      <c r="BI18" s="148">
        <v>16.31375539135221</v>
      </c>
      <c r="BJ18" s="147">
        <v>3618.196993841781</v>
      </c>
      <c r="BK18" s="148">
        <v>3137.7674766361888</v>
      </c>
      <c r="BL18" s="148">
        <v>54.115358937390972</v>
      </c>
      <c r="BM18" s="148">
        <v>35.424812006833832</v>
      </c>
      <c r="BN18" s="148">
        <v>390.88934626136728</v>
      </c>
      <c r="BO18" s="147">
        <v>2148.3616037915717</v>
      </c>
      <c r="BP18" s="147">
        <v>152.18270843114448</v>
      </c>
      <c r="BQ18" s="147">
        <v>1880.4428867247659</v>
      </c>
      <c r="BR18" s="148">
        <v>1678.484420799286</v>
      </c>
      <c r="BS18" s="148">
        <v>201.95846592548</v>
      </c>
      <c r="BT18" s="147">
        <v>91.296416911637607</v>
      </c>
      <c r="BU18" s="148">
        <v>50.260334407170099</v>
      </c>
      <c r="BV18" s="148">
        <v>41.036082504467515</v>
      </c>
      <c r="BW18" s="147">
        <v>428.43119231666589</v>
      </c>
      <c r="BX18" s="148">
        <v>34.322380931907169</v>
      </c>
      <c r="BY18" s="148">
        <v>10.428412856028531</v>
      </c>
      <c r="BZ18" s="148">
        <v>383.68039852873017</v>
      </c>
      <c r="CA18" s="147">
        <v>0.42003945508527685</v>
      </c>
      <c r="CB18" s="147">
        <v>0</v>
      </c>
      <c r="CC18" s="158">
        <v>45698.354231091922</v>
      </c>
      <c r="CD18" s="148">
        <v>279.10246097257073</v>
      </c>
      <c r="CE18" s="148">
        <v>44525.930497699897</v>
      </c>
      <c r="CF18" s="148">
        <v>893.32127241945057</v>
      </c>
      <c r="CG18" s="153">
        <v>-15621.538490696752</v>
      </c>
      <c r="CH18" s="153">
        <v>-3.6000005820824299E-6</v>
      </c>
      <c r="CI18" s="153">
        <v>202763.6</v>
      </c>
      <c r="CJ18" s="149"/>
      <c r="CK18" s="151">
        <v>252026.79370000004</v>
      </c>
    </row>
    <row r="19" spans="1:89" s="157" customFormat="1" ht="26.25" customHeight="1" x14ac:dyDescent="0.25">
      <c r="A19" s="278" t="s">
        <v>38</v>
      </c>
      <c r="B19" s="210" t="s">
        <v>180</v>
      </c>
      <c r="C19" s="146">
        <v>57708.676384635459</v>
      </c>
      <c r="D19" s="147">
        <v>279.20034951565145</v>
      </c>
      <c r="E19" s="148">
        <v>279.20034951565145</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56030.135236460672</v>
      </c>
      <c r="AM19" s="148">
        <v>0</v>
      </c>
      <c r="AN19" s="148">
        <v>0</v>
      </c>
      <c r="AO19" s="148">
        <v>56030.135236460672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1399.3407986591374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-317.30124323803466</v>
      </c>
      <c r="CH19" s="153">
        <v>0</v>
      </c>
      <c r="CI19" s="153">
        <v>95910.1</v>
      </c>
      <c r="CJ19" s="149"/>
      <c r="CK19" s="151">
        <v>153301.47514139744</v>
      </c>
    </row>
    <row r="20" spans="1:89" s="157" customFormat="1" ht="26.25" customHeight="1" x14ac:dyDescent="0.25">
      <c r="A20" s="278" t="s">
        <v>39</v>
      </c>
      <c r="B20" s="210" t="s">
        <v>181</v>
      </c>
      <c r="C20" s="146">
        <v>202856.00768361508</v>
      </c>
      <c r="D20" s="147">
        <v>0</v>
      </c>
      <c r="E20" s="148">
        <v>0</v>
      </c>
      <c r="F20" s="148">
        <v>0</v>
      </c>
      <c r="G20" s="148">
        <v>0</v>
      </c>
      <c r="H20" s="147">
        <v>0</v>
      </c>
      <c r="I20" s="147">
        <v>202856.00768361508</v>
      </c>
      <c r="J20" s="148">
        <v>0</v>
      </c>
      <c r="K20" s="148">
        <v>0</v>
      </c>
      <c r="L20" s="148">
        <v>0</v>
      </c>
      <c r="M20" s="148">
        <v>0</v>
      </c>
      <c r="N20" s="148">
        <v>0</v>
      </c>
      <c r="O20" s="148">
        <v>0</v>
      </c>
      <c r="P20" s="148">
        <v>202856.00768361508</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7874.5994799999753</v>
      </c>
      <c r="CH20" s="153">
        <v>-2038.6071636150591</v>
      </c>
      <c r="CI20" s="153">
        <v>106176.4</v>
      </c>
      <c r="CJ20" s="149"/>
      <c r="CK20" s="151">
        <v>314868.40000000002</v>
      </c>
    </row>
    <row r="21" spans="1:89" s="157" customFormat="1" ht="26.25" customHeight="1" x14ac:dyDescent="0.25">
      <c r="A21" s="278" t="s">
        <v>40</v>
      </c>
      <c r="B21" s="210" t="s">
        <v>182</v>
      </c>
      <c r="C21" s="146">
        <v>168077.55284905716</v>
      </c>
      <c r="D21" s="147">
        <v>12253.332329880675</v>
      </c>
      <c r="E21" s="148">
        <v>7443.7078748080348</v>
      </c>
      <c r="F21" s="148">
        <v>4006.6323368391259</v>
      </c>
      <c r="G21" s="148">
        <v>802.99211823351402</v>
      </c>
      <c r="H21" s="147">
        <v>395.76486279196001</v>
      </c>
      <c r="I21" s="147">
        <v>19165.566744136257</v>
      </c>
      <c r="J21" s="148">
        <v>3285.7537520129572</v>
      </c>
      <c r="K21" s="148">
        <v>371.54011248756353</v>
      </c>
      <c r="L21" s="148">
        <v>723.02818088628919</v>
      </c>
      <c r="M21" s="148">
        <v>450.05015310287854</v>
      </c>
      <c r="N21" s="148">
        <v>209.63774432448514</v>
      </c>
      <c r="O21" s="148">
        <v>7259.0251028597513</v>
      </c>
      <c r="P21" s="148">
        <v>251.70031466442026</v>
      </c>
      <c r="Q21" s="148">
        <v>455.29254600821241</v>
      </c>
      <c r="R21" s="148">
        <v>491.6547980188567</v>
      </c>
      <c r="S21" s="148">
        <v>1473.6511863788039</v>
      </c>
      <c r="T21" s="148">
        <v>1333.1940910246021</v>
      </c>
      <c r="U21" s="148">
        <v>805.46459344371044</v>
      </c>
      <c r="V21" s="148">
        <v>304.98376622417254</v>
      </c>
      <c r="W21" s="148">
        <v>260.8268687565091</v>
      </c>
      <c r="X21" s="148">
        <v>444.6247818180068</v>
      </c>
      <c r="Y21" s="148">
        <v>288.59533277227041</v>
      </c>
      <c r="Z21" s="148">
        <v>77.071680766749779</v>
      </c>
      <c r="AA21" s="148">
        <v>378.13933711260808</v>
      </c>
      <c r="AB21" s="148">
        <v>301.3324014734095</v>
      </c>
      <c r="AC21" s="147">
        <v>929.79698440608718</v>
      </c>
      <c r="AD21" s="147">
        <v>3980.4128710886253</v>
      </c>
      <c r="AE21" s="148">
        <v>129.7219499407675</v>
      </c>
      <c r="AF21" s="148">
        <v>3850.6909211478578</v>
      </c>
      <c r="AG21" s="147">
        <v>18693.559765433583</v>
      </c>
      <c r="AH21" s="147">
        <v>16997.875561033918</v>
      </c>
      <c r="AI21" s="148">
        <v>4944.4812679207816</v>
      </c>
      <c r="AJ21" s="148">
        <v>8203.3411497848465</v>
      </c>
      <c r="AK21" s="148">
        <v>3850.0531433282872</v>
      </c>
      <c r="AL21" s="147">
        <v>57062.158236814648</v>
      </c>
      <c r="AM21" s="148">
        <v>43569.479940045341</v>
      </c>
      <c r="AN21" s="148">
        <v>8284.9863488265728</v>
      </c>
      <c r="AO21" s="148">
        <v>7.3365360315658137</v>
      </c>
      <c r="AP21" s="148">
        <v>3797.0726794596649</v>
      </c>
      <c r="AQ21" s="148">
        <v>1403.2827324515017</v>
      </c>
      <c r="AR21" s="147">
        <v>3227.7937425894811</v>
      </c>
      <c r="AS21" s="147">
        <v>2870.8880355628457</v>
      </c>
      <c r="AT21" s="148">
        <v>422.62554020931316</v>
      </c>
      <c r="AU21" s="148">
        <v>162.78314012741583</v>
      </c>
      <c r="AV21" s="148">
        <v>269.29321789878111</v>
      </c>
      <c r="AW21" s="148">
        <v>2016.1861373273355</v>
      </c>
      <c r="AX21" s="147">
        <v>0</v>
      </c>
      <c r="AY21" s="148">
        <v>0</v>
      </c>
      <c r="AZ21" s="148">
        <v>0</v>
      </c>
      <c r="BA21" s="148">
        <v>0</v>
      </c>
      <c r="BB21" s="147">
        <v>2486.0783510236788</v>
      </c>
      <c r="BC21" s="148">
        <v>0</v>
      </c>
      <c r="BD21" s="147">
        <v>6073.1224998170628</v>
      </c>
      <c r="BE21" s="148">
        <v>3419.4991962632485</v>
      </c>
      <c r="BF21" s="148">
        <v>2194.1799159066395</v>
      </c>
      <c r="BG21" s="148">
        <v>175.36371392176164</v>
      </c>
      <c r="BH21" s="148">
        <v>51.672029861576661</v>
      </c>
      <c r="BI21" s="148">
        <v>232.40764386383697</v>
      </c>
      <c r="BJ21" s="147">
        <v>6792.8596191953175</v>
      </c>
      <c r="BK21" s="148">
        <v>2076.1165583403517</v>
      </c>
      <c r="BL21" s="148">
        <v>247.78337129345078</v>
      </c>
      <c r="BM21" s="148">
        <v>87.008622561454303</v>
      </c>
      <c r="BN21" s="148">
        <v>4381.9510670000609</v>
      </c>
      <c r="BO21" s="147">
        <v>6731.6444509470912</v>
      </c>
      <c r="BP21" s="147">
        <v>2205.0528592210148</v>
      </c>
      <c r="BQ21" s="147">
        <v>7065.3760236556718</v>
      </c>
      <c r="BR21" s="148">
        <v>4701.5347031679667</v>
      </c>
      <c r="BS21" s="148">
        <v>2363.8413204877052</v>
      </c>
      <c r="BT21" s="147">
        <v>437.23592132703072</v>
      </c>
      <c r="BU21" s="148">
        <v>254.04828066975455</v>
      </c>
      <c r="BV21" s="148">
        <v>183.18764065727618</v>
      </c>
      <c r="BW21" s="147">
        <v>709.03399013224157</v>
      </c>
      <c r="BX21" s="148">
        <v>122.15500023650524</v>
      </c>
      <c r="BY21" s="148">
        <v>211.03495510281462</v>
      </c>
      <c r="BZ21" s="148">
        <v>375.84403479292166</v>
      </c>
      <c r="CA21" s="147">
        <v>0</v>
      </c>
      <c r="CB21" s="147">
        <v>0</v>
      </c>
      <c r="CC21" s="158">
        <v>61196.984501729152</v>
      </c>
      <c r="CD21" s="148">
        <v>0</v>
      </c>
      <c r="CE21" s="148">
        <v>61196.984501729152</v>
      </c>
      <c r="CF21" s="148">
        <v>0</v>
      </c>
      <c r="CG21" s="153">
        <v>-62139.899840456317</v>
      </c>
      <c r="CH21" s="153">
        <v>-3.600000127335079E-6</v>
      </c>
      <c r="CI21" s="153">
        <v>419233.0706494</v>
      </c>
      <c r="CJ21" s="149"/>
      <c r="CK21" s="151">
        <v>586367.70815613004</v>
      </c>
    </row>
    <row r="22" spans="1:89" s="157" customFormat="1" ht="26.25" customHeight="1" x14ac:dyDescent="0.25">
      <c r="A22" s="278" t="s">
        <v>41</v>
      </c>
      <c r="B22" s="210" t="s">
        <v>183</v>
      </c>
      <c r="C22" s="146">
        <v>42782.345486147831</v>
      </c>
      <c r="D22" s="147">
        <v>9276.3561958609644</v>
      </c>
      <c r="E22" s="148">
        <v>8050.4444540264903</v>
      </c>
      <c r="F22" s="148">
        <v>7.0941120833669205</v>
      </c>
      <c r="G22" s="148">
        <v>1218.8176297511066</v>
      </c>
      <c r="H22" s="147">
        <v>195.09038328313096</v>
      </c>
      <c r="I22" s="147">
        <v>6049.8711470194594</v>
      </c>
      <c r="J22" s="148">
        <v>728.51340217627592</v>
      </c>
      <c r="K22" s="148">
        <v>72.979051524014977</v>
      </c>
      <c r="L22" s="148">
        <v>323.42765235862186</v>
      </c>
      <c r="M22" s="148">
        <v>44.124275067098502</v>
      </c>
      <c r="N22" s="148">
        <v>31.28086118307273</v>
      </c>
      <c r="O22" s="148">
        <v>27.957861488965317</v>
      </c>
      <c r="P22" s="148">
        <v>1026.4304602500097</v>
      </c>
      <c r="Q22" s="148">
        <v>69.412217013141571</v>
      </c>
      <c r="R22" s="148">
        <v>558.74674633919903</v>
      </c>
      <c r="S22" s="148">
        <v>1609.68353419606</v>
      </c>
      <c r="T22" s="148">
        <v>379.3383094151252</v>
      </c>
      <c r="U22" s="148">
        <v>208.98686246935898</v>
      </c>
      <c r="V22" s="148">
        <v>51.810526545840858</v>
      </c>
      <c r="W22" s="148">
        <v>38.027510964317905</v>
      </c>
      <c r="X22" s="148">
        <v>164.64313887147381</v>
      </c>
      <c r="Y22" s="148">
        <v>85.799811321363023</v>
      </c>
      <c r="Z22" s="148">
        <v>33.062004196955492</v>
      </c>
      <c r="AA22" s="148">
        <v>477.51410011588729</v>
      </c>
      <c r="AB22" s="148">
        <v>118.13282152267723</v>
      </c>
      <c r="AC22" s="147">
        <v>23.062275417409722</v>
      </c>
      <c r="AD22" s="147">
        <v>2036.5053260567106</v>
      </c>
      <c r="AE22" s="148">
        <v>497.97324984735405</v>
      </c>
      <c r="AF22" s="148">
        <v>1538.5320762093565</v>
      </c>
      <c r="AG22" s="147">
        <v>5638.9550646631169</v>
      </c>
      <c r="AH22" s="147">
        <v>3780.9932115136135</v>
      </c>
      <c r="AI22" s="148">
        <v>543.93302462570523</v>
      </c>
      <c r="AJ22" s="148">
        <v>1041.5089976691697</v>
      </c>
      <c r="AK22" s="148">
        <v>2195.5511892187383</v>
      </c>
      <c r="AL22" s="147">
        <v>1537.8171017726686</v>
      </c>
      <c r="AM22" s="148">
        <v>1264.0879777676175</v>
      </c>
      <c r="AN22" s="148">
        <v>0.52521598559220883</v>
      </c>
      <c r="AO22" s="148">
        <v>0.51939396371409829</v>
      </c>
      <c r="AP22" s="148">
        <v>209.05139704999971</v>
      </c>
      <c r="AQ22" s="148">
        <v>63.633117005745135</v>
      </c>
      <c r="AR22" s="147">
        <v>1299.9793723769872</v>
      </c>
      <c r="AS22" s="147">
        <v>694.51659134942236</v>
      </c>
      <c r="AT22" s="148">
        <v>31.069439507368372</v>
      </c>
      <c r="AU22" s="148">
        <v>558.253226427708</v>
      </c>
      <c r="AV22" s="148">
        <v>32.80884316496708</v>
      </c>
      <c r="AW22" s="148">
        <v>72.38508224937884</v>
      </c>
      <c r="AX22" s="147">
        <v>232.24101519986883</v>
      </c>
      <c r="AY22" s="148">
        <v>123.90671775912382</v>
      </c>
      <c r="AZ22" s="148">
        <v>58.339269044838545</v>
      </c>
      <c r="BA22" s="148">
        <v>49.995028395906481</v>
      </c>
      <c r="BB22" s="147">
        <v>62.031274645088786</v>
      </c>
      <c r="BC22" s="148">
        <v>0</v>
      </c>
      <c r="BD22" s="147">
        <v>1240.834124575704</v>
      </c>
      <c r="BE22" s="148">
        <v>785.65505035006868</v>
      </c>
      <c r="BF22" s="148">
        <v>81.238476683985496</v>
      </c>
      <c r="BG22" s="148">
        <v>293.84654294752659</v>
      </c>
      <c r="BH22" s="148">
        <v>31.093752484830869</v>
      </c>
      <c r="BI22" s="148">
        <v>49.000302109292306</v>
      </c>
      <c r="BJ22" s="147">
        <v>433.47184998477587</v>
      </c>
      <c r="BK22" s="148">
        <v>19.868304788770423</v>
      </c>
      <c r="BL22" s="148">
        <v>257.75752304080214</v>
      </c>
      <c r="BM22" s="148">
        <v>22.994149160028289</v>
      </c>
      <c r="BN22" s="148">
        <v>132.85187299517497</v>
      </c>
      <c r="BO22" s="147">
        <v>1249.2130765151078</v>
      </c>
      <c r="BP22" s="147">
        <v>1361.9640226057682</v>
      </c>
      <c r="BQ22" s="147">
        <v>1265.7283459662121</v>
      </c>
      <c r="BR22" s="148">
        <v>660.0874877427575</v>
      </c>
      <c r="BS22" s="148">
        <v>605.64085822345476</v>
      </c>
      <c r="BT22" s="147">
        <v>2817.1035091533354</v>
      </c>
      <c r="BU22" s="148">
        <v>1407.2967782655805</v>
      </c>
      <c r="BV22" s="148">
        <v>1409.8067308877548</v>
      </c>
      <c r="BW22" s="147">
        <v>2823.621170087787</v>
      </c>
      <c r="BX22" s="148">
        <v>404.09250423456865</v>
      </c>
      <c r="BY22" s="148">
        <v>97.546336812992578</v>
      </c>
      <c r="BZ22" s="148">
        <v>2321.982329040226</v>
      </c>
      <c r="CA22" s="147">
        <v>762.9904281006975</v>
      </c>
      <c r="CB22" s="147">
        <v>0</v>
      </c>
      <c r="CC22" s="158">
        <v>106593.407638144</v>
      </c>
      <c r="CD22" s="148">
        <v>98115.146634289966</v>
      </c>
      <c r="CE22" s="148">
        <v>0</v>
      </c>
      <c r="CF22" s="148">
        <v>8478.2610038540333</v>
      </c>
      <c r="CG22" s="153">
        <v>84859.333458661975</v>
      </c>
      <c r="CH22" s="153">
        <v>3.6000005820824299E-6</v>
      </c>
      <c r="CI22" s="153">
        <v>214392.38</v>
      </c>
      <c r="CJ22" s="149"/>
      <c r="CK22" s="151">
        <v>448627.46658655384</v>
      </c>
    </row>
    <row r="23" spans="1:89" s="157" customFormat="1" ht="26.25" customHeight="1" x14ac:dyDescent="0.25">
      <c r="A23" s="278" t="s">
        <v>42</v>
      </c>
      <c r="B23" s="210" t="s">
        <v>184</v>
      </c>
      <c r="C23" s="146">
        <v>29237.366364447182</v>
      </c>
      <c r="D23" s="147">
        <v>4081.0127001435076</v>
      </c>
      <c r="E23" s="148">
        <v>268.19389224057142</v>
      </c>
      <c r="F23" s="148">
        <v>2584.8117206713068</v>
      </c>
      <c r="G23" s="148">
        <v>1228.0070872316289</v>
      </c>
      <c r="H23" s="147">
        <v>47.775701566543759</v>
      </c>
      <c r="I23" s="147">
        <v>3759.4585895543069</v>
      </c>
      <c r="J23" s="148">
        <v>4.5519999999999996</v>
      </c>
      <c r="K23" s="148">
        <v>0</v>
      </c>
      <c r="L23" s="148">
        <v>8.9294588876593881</v>
      </c>
      <c r="M23" s="148">
        <v>546.80979162036351</v>
      </c>
      <c r="N23" s="148">
        <v>0</v>
      </c>
      <c r="O23" s="148">
        <v>0</v>
      </c>
      <c r="P23" s="148">
        <v>1830.5010776678639</v>
      </c>
      <c r="Q23" s="148">
        <v>72.514079691669053</v>
      </c>
      <c r="R23" s="148">
        <v>16.835924402900329</v>
      </c>
      <c r="S23" s="148">
        <v>870.87490643345632</v>
      </c>
      <c r="T23" s="148">
        <v>359.20326</v>
      </c>
      <c r="U23" s="148">
        <v>0.2296788765651564</v>
      </c>
      <c r="V23" s="148">
        <v>10.698561909532403</v>
      </c>
      <c r="W23" s="148">
        <v>9.9564020423064861</v>
      </c>
      <c r="X23" s="148">
        <v>8.362581776242943E-2</v>
      </c>
      <c r="Y23" s="148">
        <v>0</v>
      </c>
      <c r="Z23" s="148">
        <v>0</v>
      </c>
      <c r="AA23" s="148">
        <v>14.673149573486908</v>
      </c>
      <c r="AB23" s="148">
        <v>13.596672630740979</v>
      </c>
      <c r="AC23" s="147">
        <v>0</v>
      </c>
      <c r="AD23" s="147">
        <v>0</v>
      </c>
      <c r="AE23" s="148">
        <v>0</v>
      </c>
      <c r="AF23" s="148">
        <v>0</v>
      </c>
      <c r="AG23" s="147">
        <v>166.12233116709359</v>
      </c>
      <c r="AH23" s="147">
        <v>0</v>
      </c>
      <c r="AI23" s="148">
        <v>0</v>
      </c>
      <c r="AJ23" s="148">
        <v>0</v>
      </c>
      <c r="AK23" s="148">
        <v>0</v>
      </c>
      <c r="AL23" s="147">
        <v>21182.99704201573</v>
      </c>
      <c r="AM23" s="148">
        <v>0</v>
      </c>
      <c r="AN23" s="148">
        <v>21182.99704201573</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118654.28093958914</v>
      </c>
      <c r="CH23" s="153">
        <v>0</v>
      </c>
      <c r="CI23" s="153">
        <v>402010</v>
      </c>
      <c r="CJ23" s="149"/>
      <c r="CK23" s="151">
        <v>549901.64730403631</v>
      </c>
    </row>
    <row r="24" spans="1:89" s="157" customFormat="1" ht="26.25" customHeight="1" x14ac:dyDescent="0.25">
      <c r="A24" s="278" t="s">
        <v>43</v>
      </c>
      <c r="B24" s="210" t="s">
        <v>185</v>
      </c>
      <c r="C24" s="146">
        <v>129468.55780086802</v>
      </c>
      <c r="D24" s="147">
        <v>78.831278112655781</v>
      </c>
      <c r="E24" s="148">
        <v>78.509156579848622</v>
      </c>
      <c r="F24" s="148">
        <v>0.29578201507261992</v>
      </c>
      <c r="G24" s="148">
        <v>2.6339517734536834E-2</v>
      </c>
      <c r="H24" s="147">
        <v>3.7299628483198197</v>
      </c>
      <c r="I24" s="147">
        <v>128795.17496106634</v>
      </c>
      <c r="J24" s="148">
        <v>102.58857408999431</v>
      </c>
      <c r="K24" s="148">
        <v>12.010078448690198</v>
      </c>
      <c r="L24" s="148">
        <v>2.3924915534152222</v>
      </c>
      <c r="M24" s="148">
        <v>26.205916403494069</v>
      </c>
      <c r="N24" s="148">
        <v>17.104528070461608</v>
      </c>
      <c r="O24" s="148">
        <v>30558.042726004835</v>
      </c>
      <c r="P24" s="148">
        <v>97824.456672370507</v>
      </c>
      <c r="Q24" s="148">
        <v>84.189563613882967</v>
      </c>
      <c r="R24" s="148">
        <v>3.7120340564753249</v>
      </c>
      <c r="S24" s="148">
        <v>31.917248124838203</v>
      </c>
      <c r="T24" s="148">
        <v>26.850508134340291</v>
      </c>
      <c r="U24" s="148">
        <v>33.870063438727314</v>
      </c>
      <c r="V24" s="148">
        <v>9.7265111002750366</v>
      </c>
      <c r="W24" s="148">
        <v>8.5730709750164635</v>
      </c>
      <c r="X24" s="148">
        <v>19.339768590195483</v>
      </c>
      <c r="Y24" s="148">
        <v>7.9007507465093756</v>
      </c>
      <c r="Z24" s="148">
        <v>0.77816146570032318</v>
      </c>
      <c r="AA24" s="148">
        <v>3.4286321518866636</v>
      </c>
      <c r="AB24" s="148">
        <v>22.087661727078178</v>
      </c>
      <c r="AC24" s="147">
        <v>-5.5173425425078096E-2</v>
      </c>
      <c r="AD24" s="147">
        <v>52.091305055183241</v>
      </c>
      <c r="AE24" s="148">
        <v>10.712159349522434</v>
      </c>
      <c r="AF24" s="148">
        <v>41.379145705660804</v>
      </c>
      <c r="AG24" s="147">
        <v>53.923010235457916</v>
      </c>
      <c r="AH24" s="147">
        <v>143.49458763433751</v>
      </c>
      <c r="AI24" s="148">
        <v>45.135423120353963</v>
      </c>
      <c r="AJ24" s="148">
        <v>33.164225744605488</v>
      </c>
      <c r="AK24" s="148">
        <v>65.194938769378055</v>
      </c>
      <c r="AL24" s="147">
        <v>12.156194708704396</v>
      </c>
      <c r="AM24" s="148">
        <v>7.475322807177001</v>
      </c>
      <c r="AN24" s="148">
        <v>0.17248263041805162</v>
      </c>
      <c r="AO24" s="148">
        <v>1.559491481938075</v>
      </c>
      <c r="AP24" s="148">
        <v>1.315558137857701</v>
      </c>
      <c r="AQ24" s="148">
        <v>1.6333396513135663</v>
      </c>
      <c r="AR24" s="147">
        <v>24.23974698973165</v>
      </c>
      <c r="AS24" s="147">
        <v>27.004668092914084</v>
      </c>
      <c r="AT24" s="148">
        <v>14.498514722089913</v>
      </c>
      <c r="AU24" s="148">
        <v>9.9642439542415318</v>
      </c>
      <c r="AV24" s="148">
        <v>0.97154552322479515</v>
      </c>
      <c r="AW24" s="148">
        <v>1.5703638933578434</v>
      </c>
      <c r="AX24" s="147">
        <v>3.6693273539570161</v>
      </c>
      <c r="AY24" s="148">
        <v>2.2642220493050962</v>
      </c>
      <c r="AZ24" s="148">
        <v>0.82597945713912557</v>
      </c>
      <c r="BA24" s="148">
        <v>0.57912584751279439</v>
      </c>
      <c r="BB24" s="147">
        <v>1.7257226660146459</v>
      </c>
      <c r="BC24" s="148">
        <v>0</v>
      </c>
      <c r="BD24" s="147">
        <v>21.647203780956247</v>
      </c>
      <c r="BE24" s="148">
        <v>9.4526080404714978</v>
      </c>
      <c r="BF24" s="148">
        <v>2.1917614769409743</v>
      </c>
      <c r="BG24" s="148">
        <v>7.3136784605168534</v>
      </c>
      <c r="BH24" s="148">
        <v>0.31616957125975742</v>
      </c>
      <c r="BI24" s="148">
        <v>2.3729862317671628</v>
      </c>
      <c r="BJ24" s="147">
        <v>7.2607789743179048</v>
      </c>
      <c r="BK24" s="148">
        <v>0.63350898015830104</v>
      </c>
      <c r="BL24" s="148">
        <v>1.5949273429361115</v>
      </c>
      <c r="BM24" s="148">
        <v>0.35013822145995832</v>
      </c>
      <c r="BN24" s="148">
        <v>4.6822044297635337</v>
      </c>
      <c r="BO24" s="147">
        <v>25.711311226799193</v>
      </c>
      <c r="BP24" s="147">
        <v>30.860322497162588</v>
      </c>
      <c r="BQ24" s="147">
        <v>25.430239469528448</v>
      </c>
      <c r="BR24" s="148">
        <v>11.734090641154932</v>
      </c>
      <c r="BS24" s="148">
        <v>13.696148828373516</v>
      </c>
      <c r="BT24" s="147">
        <v>53.5550154659499</v>
      </c>
      <c r="BU24" s="148">
        <v>28.305169686954596</v>
      </c>
      <c r="BV24" s="148">
        <v>25.249845778995304</v>
      </c>
      <c r="BW24" s="147">
        <v>95.970655607175686</v>
      </c>
      <c r="BX24" s="148">
        <v>54.006540312892632</v>
      </c>
      <c r="BY24" s="148">
        <v>2.979836262944191</v>
      </c>
      <c r="BZ24" s="148">
        <v>38.984279031338865</v>
      </c>
      <c r="CA24" s="147">
        <v>12.136682507942847</v>
      </c>
      <c r="CB24" s="147">
        <v>0</v>
      </c>
      <c r="CC24" s="158">
        <v>4983.2975168479988</v>
      </c>
      <c r="CD24" s="148">
        <v>1251.589255890389</v>
      </c>
      <c r="CE24" s="148">
        <v>432.8173745710215</v>
      </c>
      <c r="CF24" s="148">
        <v>3298.8908863865881</v>
      </c>
      <c r="CG24" s="153">
        <v>-688.65159587614471</v>
      </c>
      <c r="CH24" s="153">
        <v>-611.19632209916017</v>
      </c>
      <c r="CI24" s="153">
        <v>32754.400000000001</v>
      </c>
      <c r="CJ24" s="149"/>
      <c r="CK24" s="151">
        <v>165906.40739974071</v>
      </c>
    </row>
    <row r="25" spans="1:89" s="157" customFormat="1" ht="26.25" customHeight="1" x14ac:dyDescent="0.25">
      <c r="A25" s="278" t="s">
        <v>44</v>
      </c>
      <c r="B25" s="210" t="s">
        <v>186</v>
      </c>
      <c r="C25" s="146">
        <v>28946.150774398429</v>
      </c>
      <c r="D25" s="147">
        <v>94.488349545457027</v>
      </c>
      <c r="E25" s="148">
        <v>0</v>
      </c>
      <c r="F25" s="148">
        <v>0</v>
      </c>
      <c r="G25" s="148">
        <v>94.488349545457027</v>
      </c>
      <c r="H25" s="147">
        <v>94.509122969277826</v>
      </c>
      <c r="I25" s="147">
        <v>24642.163947097062</v>
      </c>
      <c r="J25" s="148">
        <v>42.801745181371444</v>
      </c>
      <c r="K25" s="148">
        <v>0.10007999999999997</v>
      </c>
      <c r="L25" s="148">
        <v>10.92671719787573</v>
      </c>
      <c r="M25" s="148">
        <v>2.848497016754413</v>
      </c>
      <c r="N25" s="148">
        <v>1.8622556871245755</v>
      </c>
      <c r="O25" s="148">
        <v>10089.961791383606</v>
      </c>
      <c r="P25" s="148">
        <v>2146.6573879489115</v>
      </c>
      <c r="Q25" s="148">
        <v>0</v>
      </c>
      <c r="R25" s="148">
        <v>12.722505515438014</v>
      </c>
      <c r="S25" s="148">
        <v>10702.409012724309</v>
      </c>
      <c r="T25" s="148">
        <v>255.51757873105328</v>
      </c>
      <c r="U25" s="148">
        <v>7.6699269867155913</v>
      </c>
      <c r="V25" s="148">
        <v>5.180493495555309</v>
      </c>
      <c r="W25" s="148">
        <v>4.8211223578886315</v>
      </c>
      <c r="X25" s="148">
        <v>2.7926116934844072</v>
      </c>
      <c r="Y25" s="148">
        <v>0.91894719674771985</v>
      </c>
      <c r="Z25" s="148">
        <v>2.682179930103413</v>
      </c>
      <c r="AA25" s="148">
        <v>1350.1190536339936</v>
      </c>
      <c r="AB25" s="148">
        <v>2.1720404161318538</v>
      </c>
      <c r="AC25" s="147">
        <v>0.52959656983686498</v>
      </c>
      <c r="AD25" s="147">
        <v>0</v>
      </c>
      <c r="AE25" s="148">
        <v>0</v>
      </c>
      <c r="AF25" s="148">
        <v>0</v>
      </c>
      <c r="AG25" s="147">
        <v>3438.0250895118961</v>
      </c>
      <c r="AH25" s="147">
        <v>402.48845023816335</v>
      </c>
      <c r="AI25" s="148">
        <v>329.42621517508445</v>
      </c>
      <c r="AJ25" s="148">
        <v>73.062235063078887</v>
      </c>
      <c r="AK25" s="148">
        <v>0</v>
      </c>
      <c r="AL25" s="147">
        <v>0</v>
      </c>
      <c r="AM25" s="148">
        <v>0</v>
      </c>
      <c r="AN25" s="148">
        <v>0</v>
      </c>
      <c r="AO25" s="148">
        <v>0</v>
      </c>
      <c r="AP25" s="148">
        <v>0</v>
      </c>
      <c r="AQ25" s="148">
        <v>0</v>
      </c>
      <c r="AR25" s="147">
        <v>0</v>
      </c>
      <c r="AS25" s="147">
        <v>115.73652652120202</v>
      </c>
      <c r="AT25" s="148">
        <v>1.5028454565381815</v>
      </c>
      <c r="AU25" s="148">
        <v>0</v>
      </c>
      <c r="AV25" s="148">
        <v>0</v>
      </c>
      <c r="AW25" s="148">
        <v>114.23368106466384</v>
      </c>
      <c r="AX25" s="147">
        <v>0</v>
      </c>
      <c r="AY25" s="148">
        <v>0</v>
      </c>
      <c r="AZ25" s="148">
        <v>0</v>
      </c>
      <c r="BA25" s="148">
        <v>0</v>
      </c>
      <c r="BB25" s="147">
        <v>42.934388762785488</v>
      </c>
      <c r="BC25" s="148">
        <v>0</v>
      </c>
      <c r="BD25" s="147">
        <v>69.001499059488367</v>
      </c>
      <c r="BE25" s="148">
        <v>50.997641387661673</v>
      </c>
      <c r="BF25" s="148">
        <v>1.8191667815882766</v>
      </c>
      <c r="BG25" s="148">
        <v>16.184690890238418</v>
      </c>
      <c r="BH25" s="148">
        <v>0</v>
      </c>
      <c r="BI25" s="148">
        <v>0</v>
      </c>
      <c r="BJ25" s="147">
        <v>46.273804123263346</v>
      </c>
      <c r="BK25" s="148">
        <v>8.4031567374530489</v>
      </c>
      <c r="BL25" s="148">
        <v>0</v>
      </c>
      <c r="BM25" s="148">
        <v>0</v>
      </c>
      <c r="BN25" s="148">
        <v>37.870647385810301</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0.40695480000000001</v>
      </c>
      <c r="CD25" s="148">
        <v>0</v>
      </c>
      <c r="CE25" s="148">
        <v>0.40695480000000001</v>
      </c>
      <c r="CF25" s="148">
        <v>0</v>
      </c>
      <c r="CG25" s="153">
        <v>76209.162270801549</v>
      </c>
      <c r="CH25" s="153">
        <v>0</v>
      </c>
      <c r="CI25" s="153">
        <v>235301.16</v>
      </c>
      <c r="CJ25" s="149"/>
      <c r="CK25" s="151">
        <v>340456.88</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21235.097898967244</v>
      </c>
      <c r="D27" s="147">
        <v>297.88753512559919</v>
      </c>
      <c r="E27" s="148">
        <v>297.88753512559919</v>
      </c>
      <c r="F27" s="148">
        <v>0</v>
      </c>
      <c r="G27" s="148">
        <v>0</v>
      </c>
      <c r="H27" s="147">
        <v>20.332731200279362</v>
      </c>
      <c r="I27" s="147">
        <v>12671.020975378879</v>
      </c>
      <c r="J27" s="148">
        <v>1491.6701755343333</v>
      </c>
      <c r="K27" s="148">
        <v>0</v>
      </c>
      <c r="L27" s="148">
        <v>410.38934272591064</v>
      </c>
      <c r="M27" s="148">
        <v>7430.7279666907671</v>
      </c>
      <c r="N27" s="148">
        <v>1645.8681289766751</v>
      </c>
      <c r="O27" s="148">
        <v>6.1738797028067856</v>
      </c>
      <c r="P27" s="148">
        <v>128.313918</v>
      </c>
      <c r="Q27" s="148">
        <v>0</v>
      </c>
      <c r="R27" s="148">
        <v>552.44618405487483</v>
      </c>
      <c r="S27" s="148">
        <v>511.43792288067317</v>
      </c>
      <c r="T27" s="148">
        <v>0</v>
      </c>
      <c r="U27" s="148">
        <v>12.634560826864762</v>
      </c>
      <c r="V27" s="148">
        <v>5.6171565995764432</v>
      </c>
      <c r="W27" s="148">
        <v>3.9950932358246996</v>
      </c>
      <c r="X27" s="148">
        <v>15.083122908494007</v>
      </c>
      <c r="Y27" s="148">
        <v>9.2673610883899524</v>
      </c>
      <c r="Z27" s="148">
        <v>0.85619176195643121</v>
      </c>
      <c r="AA27" s="148">
        <v>440.42561712012946</v>
      </c>
      <c r="AB27" s="148">
        <v>6.1143532716022548</v>
      </c>
      <c r="AC27" s="147">
        <v>0</v>
      </c>
      <c r="AD27" s="147">
        <v>497.66214820121911</v>
      </c>
      <c r="AE27" s="148">
        <v>1.1489233773458722</v>
      </c>
      <c r="AF27" s="148">
        <v>496.51322482387326</v>
      </c>
      <c r="AG27" s="147">
        <v>7189.6441867433477</v>
      </c>
      <c r="AH27" s="147">
        <v>74.058016238361262</v>
      </c>
      <c r="AI27" s="148">
        <v>10.610989631333386</v>
      </c>
      <c r="AJ27" s="148">
        <v>18.650974382521717</v>
      </c>
      <c r="AK27" s="148">
        <v>44.796052224506163</v>
      </c>
      <c r="AL27" s="147">
        <v>0.40529577060444577</v>
      </c>
      <c r="AM27" s="148">
        <v>0.30737357270898746</v>
      </c>
      <c r="AN27" s="148">
        <v>6.5985286989861272E-4</v>
      </c>
      <c r="AO27" s="148">
        <v>6.1116469697405484E-4</v>
      </c>
      <c r="AP27" s="148">
        <v>2.903608881095604E-2</v>
      </c>
      <c r="AQ27" s="148">
        <v>6.7615091517629594E-2</v>
      </c>
      <c r="AR27" s="147">
        <v>22.752936836440373</v>
      </c>
      <c r="AS27" s="147">
        <v>308.52360533146737</v>
      </c>
      <c r="AT27" s="148">
        <v>308.16245353093666</v>
      </c>
      <c r="AU27" s="148">
        <v>0.11070311380298684</v>
      </c>
      <c r="AV27" s="148">
        <v>3.1213747964235004E-2</v>
      </c>
      <c r="AW27" s="148">
        <v>0.21923493876353517</v>
      </c>
      <c r="AX27" s="147">
        <v>0.23291171421396026</v>
      </c>
      <c r="AY27" s="148">
        <v>0.10390130377782397</v>
      </c>
      <c r="AZ27" s="148">
        <v>3.2220618398210533E-2</v>
      </c>
      <c r="BA27" s="148">
        <v>9.6789792037925759E-2</v>
      </c>
      <c r="BB27" s="147">
        <v>0.16172552827672071</v>
      </c>
      <c r="BC27" s="148">
        <v>0</v>
      </c>
      <c r="BD27" s="147">
        <v>12.863774925397889</v>
      </c>
      <c r="BE27" s="148">
        <v>3.2005975404871108</v>
      </c>
      <c r="BF27" s="148">
        <v>0.17572089958977274</v>
      </c>
      <c r="BG27" s="148">
        <v>9.2002163606691418</v>
      </c>
      <c r="BH27" s="148">
        <v>5.1909988036157963E-2</v>
      </c>
      <c r="BI27" s="148">
        <v>0.23533013661570634</v>
      </c>
      <c r="BJ27" s="147">
        <v>0.73264129216885898</v>
      </c>
      <c r="BK27" s="148">
        <v>4.4649704332796893E-2</v>
      </c>
      <c r="BL27" s="148">
        <v>0.65417606291547603</v>
      </c>
      <c r="BM27" s="148">
        <v>2.2985942691225465E-3</v>
      </c>
      <c r="BN27" s="148">
        <v>3.1516930651463458E-2</v>
      </c>
      <c r="BO27" s="147">
        <v>1.7910535217869521</v>
      </c>
      <c r="BP27" s="147">
        <v>42.847916727578436</v>
      </c>
      <c r="BQ27" s="147">
        <v>90.430484663436715</v>
      </c>
      <c r="BR27" s="148">
        <v>59.222761184136289</v>
      </c>
      <c r="BS27" s="148">
        <v>31.207723479300419</v>
      </c>
      <c r="BT27" s="147">
        <v>0.78482364709048924</v>
      </c>
      <c r="BU27" s="148">
        <v>0.40194252019719101</v>
      </c>
      <c r="BV27" s="148">
        <v>0.38288112689329823</v>
      </c>
      <c r="BW27" s="147">
        <v>2.9651361210975815</v>
      </c>
      <c r="BX27" s="148">
        <v>5.6202181966759829E-2</v>
      </c>
      <c r="BY27" s="148">
        <v>2.4669145799068395</v>
      </c>
      <c r="BZ27" s="148">
        <v>0.44201935922398239</v>
      </c>
      <c r="CA27" s="147">
        <v>0</v>
      </c>
      <c r="CB27" s="147">
        <v>0</v>
      </c>
      <c r="CC27" s="158">
        <v>24586.777567693542</v>
      </c>
      <c r="CD27" s="148">
        <v>5881.1035322821181</v>
      </c>
      <c r="CE27" s="148">
        <v>0</v>
      </c>
      <c r="CF27" s="148">
        <v>18705.674035411423</v>
      </c>
      <c r="CG27" s="153">
        <v>4591.2753379228234</v>
      </c>
      <c r="CH27" s="153">
        <v>1.9689964000045848</v>
      </c>
      <c r="CI27" s="153">
        <v>0</v>
      </c>
      <c r="CJ27" s="149"/>
      <c r="CK27" s="151">
        <v>50415.119800983615</v>
      </c>
    </row>
    <row r="28" spans="1:89" s="157" customFormat="1" ht="26.25" customHeight="1" x14ac:dyDescent="0.25">
      <c r="A28" s="278" t="s">
        <v>47</v>
      </c>
      <c r="B28" s="210" t="s">
        <v>189</v>
      </c>
      <c r="C28" s="146">
        <v>10497.205775467643</v>
      </c>
      <c r="D28" s="147">
        <v>793.50116162771928</v>
      </c>
      <c r="E28" s="148">
        <v>509.1459825758659</v>
      </c>
      <c r="F28" s="148">
        <v>234.79601686624102</v>
      </c>
      <c r="G28" s="148">
        <v>49.559162185612394</v>
      </c>
      <c r="H28" s="147">
        <v>29.673418417304216</v>
      </c>
      <c r="I28" s="147">
        <v>1329.1043201381221</v>
      </c>
      <c r="J28" s="148">
        <v>203.05430463266941</v>
      </c>
      <c r="K28" s="148">
        <v>22.124666568961068</v>
      </c>
      <c r="L28" s="148">
        <v>41.427451255425865</v>
      </c>
      <c r="M28" s="148">
        <v>26.137678157834966</v>
      </c>
      <c r="N28" s="148">
        <v>13.58994385619603</v>
      </c>
      <c r="O28" s="148">
        <v>484.26611274495735</v>
      </c>
      <c r="P28" s="148">
        <v>60.369095566998496</v>
      </c>
      <c r="Q28" s="148">
        <v>27.099904695949938</v>
      </c>
      <c r="R28" s="148">
        <v>29.175767927248831</v>
      </c>
      <c r="S28" s="148">
        <v>94.756344639411992</v>
      </c>
      <c r="T28" s="148">
        <v>75.198705277119913</v>
      </c>
      <c r="U28" s="148">
        <v>76.857082854528116</v>
      </c>
      <c r="V28" s="148">
        <v>22.46419747452827</v>
      </c>
      <c r="W28" s="148">
        <v>18.49522075575825</v>
      </c>
      <c r="X28" s="148">
        <v>40.311001699456185</v>
      </c>
      <c r="Y28" s="148">
        <v>25.555167990211647</v>
      </c>
      <c r="Z28" s="148">
        <v>5.4701785116348365</v>
      </c>
      <c r="AA28" s="148">
        <v>21.944579227199121</v>
      </c>
      <c r="AB28" s="148">
        <v>40.80691630203215</v>
      </c>
      <c r="AC28" s="147">
        <v>52.377411997052505</v>
      </c>
      <c r="AD28" s="147">
        <v>240.79708266612303</v>
      </c>
      <c r="AE28" s="148">
        <v>8.8526992340516397</v>
      </c>
      <c r="AF28" s="148">
        <v>231.94438343207139</v>
      </c>
      <c r="AG28" s="147">
        <v>1130.8505774888947</v>
      </c>
      <c r="AH28" s="147">
        <v>1039.3302872414611</v>
      </c>
      <c r="AI28" s="148">
        <v>291.57741843799232</v>
      </c>
      <c r="AJ28" s="148">
        <v>516.36204890686849</v>
      </c>
      <c r="AK28" s="148">
        <v>231.39081989660036</v>
      </c>
      <c r="AL28" s="147">
        <v>2961.9681542876942</v>
      </c>
      <c r="AM28" s="148">
        <v>2562.0018942267143</v>
      </c>
      <c r="AN28" s="148">
        <v>24.257362028518553</v>
      </c>
      <c r="AO28" s="148">
        <v>0.74673490914229546</v>
      </c>
      <c r="AP28" s="148">
        <v>292.54874369347164</v>
      </c>
      <c r="AQ28" s="148">
        <v>82.413419429847664</v>
      </c>
      <c r="AR28" s="147">
        <v>189.4561571929388</v>
      </c>
      <c r="AS28" s="147">
        <v>190.51408218588426</v>
      </c>
      <c r="AT28" s="148">
        <v>24.706534980561052</v>
      </c>
      <c r="AU28" s="148">
        <v>14.2497892042201</v>
      </c>
      <c r="AV28" s="148">
        <v>16.297781195014522</v>
      </c>
      <c r="AW28" s="148">
        <v>135.25997680608859</v>
      </c>
      <c r="AX28" s="147">
        <v>16.726531650760997</v>
      </c>
      <c r="AY28" s="148">
        <v>8.3539906549693038E-2</v>
      </c>
      <c r="AZ28" s="148">
        <v>4.4181923570262009</v>
      </c>
      <c r="BA28" s="148">
        <v>12.224799387185101</v>
      </c>
      <c r="BB28" s="147">
        <v>147.53551071965688</v>
      </c>
      <c r="BC28" s="148">
        <v>0</v>
      </c>
      <c r="BD28" s="147">
        <v>448.3671963802538</v>
      </c>
      <c r="BE28" s="148">
        <v>240.30415872569696</v>
      </c>
      <c r="BF28" s="148">
        <v>173.03000015524228</v>
      </c>
      <c r="BG28" s="148">
        <v>10.535388693630782</v>
      </c>
      <c r="BH28" s="148">
        <v>10.213780196117447</v>
      </c>
      <c r="BI28" s="148">
        <v>14.283868609566309</v>
      </c>
      <c r="BJ28" s="147">
        <v>634.69737640365179</v>
      </c>
      <c r="BK28" s="148">
        <v>335.13360845490814</v>
      </c>
      <c r="BL28" s="148">
        <v>18.302787964112817</v>
      </c>
      <c r="BM28" s="148">
        <v>7.3662762271628539</v>
      </c>
      <c r="BN28" s="148">
        <v>273.89470375746788</v>
      </c>
      <c r="BO28" s="147">
        <v>528.05383932503491</v>
      </c>
      <c r="BP28" s="147">
        <v>134.805457855887</v>
      </c>
      <c r="BQ28" s="147">
        <v>528.92689645780899</v>
      </c>
      <c r="BR28" s="148">
        <v>381.67276793266399</v>
      </c>
      <c r="BS28" s="148">
        <v>147.25412852514498</v>
      </c>
      <c r="BT28" s="147">
        <v>30.870704761191394</v>
      </c>
      <c r="BU28" s="148">
        <v>17.752472028895632</v>
      </c>
      <c r="BV28" s="148">
        <v>13.118232732295763</v>
      </c>
      <c r="BW28" s="147">
        <v>69.649608670201275</v>
      </c>
      <c r="BX28" s="148">
        <v>9.2552808773055411</v>
      </c>
      <c r="BY28" s="148">
        <v>12.61231783436175</v>
      </c>
      <c r="BZ28" s="148">
        <v>47.78200995853399</v>
      </c>
      <c r="CA28" s="147">
        <v>0</v>
      </c>
      <c r="CB28" s="147">
        <v>0</v>
      </c>
      <c r="CC28" s="158">
        <v>6566.0875918075599</v>
      </c>
      <c r="CD28" s="148">
        <v>0</v>
      </c>
      <c r="CE28" s="148">
        <v>6546.089901023297</v>
      </c>
      <c r="CF28" s="148">
        <v>19.997690784262666</v>
      </c>
      <c r="CG28" s="153">
        <v>-6687.8419552752384</v>
      </c>
      <c r="CH28" s="153">
        <v>0.27952199999708682</v>
      </c>
      <c r="CI28" s="153">
        <v>18459.154421700001</v>
      </c>
      <c r="CJ28" s="149"/>
      <c r="CK28" s="151">
        <v>28834.885355699964</v>
      </c>
    </row>
    <row r="29" spans="1:89" s="157" customFormat="1" ht="26.25" customHeight="1" x14ac:dyDescent="0.25">
      <c r="A29" s="278" t="s">
        <v>48</v>
      </c>
      <c r="B29" s="210" t="s">
        <v>190</v>
      </c>
      <c r="C29" s="146">
        <v>3942.7871644189981</v>
      </c>
      <c r="D29" s="147">
        <v>1302.6926731283143</v>
      </c>
      <c r="E29" s="148">
        <v>1302.6926731283143</v>
      </c>
      <c r="F29" s="148">
        <v>0</v>
      </c>
      <c r="G29" s="148">
        <v>0</v>
      </c>
      <c r="H29" s="147">
        <v>0</v>
      </c>
      <c r="I29" s="147">
        <v>1247.3433054059453</v>
      </c>
      <c r="J29" s="148">
        <v>896.95071295003436</v>
      </c>
      <c r="K29" s="148">
        <v>0</v>
      </c>
      <c r="L29" s="148">
        <v>9.8250687127877292</v>
      </c>
      <c r="M29" s="148">
        <v>46.287108753757003</v>
      </c>
      <c r="N29" s="148">
        <v>40.588906918356606</v>
      </c>
      <c r="O29" s="148">
        <v>0.19763673421828518</v>
      </c>
      <c r="P29" s="148">
        <v>225.15178807103501</v>
      </c>
      <c r="Q29" s="148">
        <v>8.2462119289650531</v>
      </c>
      <c r="R29" s="148">
        <v>11.439802881720102</v>
      </c>
      <c r="S29" s="148">
        <v>0</v>
      </c>
      <c r="T29" s="148">
        <v>0</v>
      </c>
      <c r="U29" s="148">
        <v>0</v>
      </c>
      <c r="V29" s="148">
        <v>0</v>
      </c>
      <c r="W29" s="148">
        <v>0</v>
      </c>
      <c r="X29" s="148">
        <v>0</v>
      </c>
      <c r="Y29" s="148">
        <v>0</v>
      </c>
      <c r="Z29" s="148">
        <v>0</v>
      </c>
      <c r="AA29" s="148">
        <v>8.6560684550710647</v>
      </c>
      <c r="AB29" s="148">
        <v>0</v>
      </c>
      <c r="AC29" s="147">
        <v>0</v>
      </c>
      <c r="AD29" s="147">
        <v>1214.0517668502414</v>
      </c>
      <c r="AE29" s="148">
        <v>2.0092132041227888E-2</v>
      </c>
      <c r="AF29" s="148">
        <v>1214.0316747182001</v>
      </c>
      <c r="AG29" s="147">
        <v>172.57681682309644</v>
      </c>
      <c r="AH29" s="147">
        <v>1.2211459020029212</v>
      </c>
      <c r="AI29" s="148">
        <v>0.18556277029836207</v>
      </c>
      <c r="AJ29" s="148">
        <v>0.25219912719442428</v>
      </c>
      <c r="AK29" s="148">
        <v>0.7833840045101349</v>
      </c>
      <c r="AL29" s="147">
        <v>7.0877277800260874E-3</v>
      </c>
      <c r="AM29" s="148">
        <v>5.3752848367657298E-3</v>
      </c>
      <c r="AN29" s="148">
        <v>1.1539369161773915E-5</v>
      </c>
      <c r="AO29" s="148">
        <v>1.068792056342943E-5</v>
      </c>
      <c r="AP29" s="148">
        <v>5.0777705620217556E-4</v>
      </c>
      <c r="AQ29" s="148">
        <v>1.1824385973329787E-3</v>
      </c>
      <c r="AR29" s="147">
        <v>1.8864050068675458</v>
      </c>
      <c r="AS29" s="147">
        <v>9.1997709804089306E-2</v>
      </c>
      <c r="AT29" s="148">
        <v>1.0351041934341797E-2</v>
      </c>
      <c r="AU29" s="148">
        <v>1.9359529310326641E-3</v>
      </c>
      <c r="AV29" s="148">
        <v>5.4585950461535459E-4</v>
      </c>
      <c r="AW29" s="148">
        <v>7.9164855434099485E-2</v>
      </c>
      <c r="AX29" s="147">
        <v>7.3306991866136026E-2</v>
      </c>
      <c r="AY29" s="148">
        <v>3.3987375508526554E-2</v>
      </c>
      <c r="AZ29" s="148">
        <v>1.033950376673785E-2</v>
      </c>
      <c r="BA29" s="148">
        <v>2.8980112590871618E-2</v>
      </c>
      <c r="BB29" s="147">
        <v>2.5004596737421874E-2</v>
      </c>
      <c r="BC29" s="148">
        <v>0</v>
      </c>
      <c r="BD29" s="147">
        <v>0.67502384800007265</v>
      </c>
      <c r="BE29" s="148">
        <v>0.41166521456761862</v>
      </c>
      <c r="BF29" s="148">
        <v>5.8054580624581374E-2</v>
      </c>
      <c r="BG29" s="148">
        <v>0.16089146201677607</v>
      </c>
      <c r="BH29" s="148">
        <v>1.8082778677307364E-2</v>
      </c>
      <c r="BI29" s="148">
        <v>2.6329812113789267E-2</v>
      </c>
      <c r="BJ29" s="147">
        <v>0.25116588171572718</v>
      </c>
      <c r="BK29" s="148">
        <v>1.5733786439850867E-2</v>
      </c>
      <c r="BL29" s="148">
        <v>0.23484073643929548</v>
      </c>
      <c r="BM29" s="148">
        <v>4.0197336458684279E-5</v>
      </c>
      <c r="BN29" s="148">
        <v>5.5116150012220937E-4</v>
      </c>
      <c r="BO29" s="147">
        <v>3.1321569882041322E-2</v>
      </c>
      <c r="BP29" s="147">
        <v>0.68479092479833736</v>
      </c>
      <c r="BQ29" s="147">
        <v>1.1119157308124656</v>
      </c>
      <c r="BR29" s="148">
        <v>0.56616158113128057</v>
      </c>
      <c r="BS29" s="148">
        <v>0.54575414968118507</v>
      </c>
      <c r="BT29" s="147">
        <v>1.3724832009987998E-2</v>
      </c>
      <c r="BU29" s="148">
        <v>7.0290868373154378E-3</v>
      </c>
      <c r="BV29" s="148">
        <v>6.6957451726725598E-3</v>
      </c>
      <c r="BW29" s="147">
        <v>4.9711489123858296E-2</v>
      </c>
      <c r="BX29" s="148">
        <v>9.8285201898308506E-4</v>
      </c>
      <c r="BY29" s="148">
        <v>4.0998694877723868E-2</v>
      </c>
      <c r="BZ29" s="148">
        <v>7.7299422271513447E-3</v>
      </c>
      <c r="CA29" s="147">
        <v>0</v>
      </c>
      <c r="CB29" s="147">
        <v>0</v>
      </c>
      <c r="CC29" s="158">
        <v>0</v>
      </c>
      <c r="CD29" s="148">
        <v>0</v>
      </c>
      <c r="CE29" s="148">
        <v>0</v>
      </c>
      <c r="CF29" s="148">
        <v>0</v>
      </c>
      <c r="CG29" s="153">
        <v>-3899.2637156020201</v>
      </c>
      <c r="CH29" s="153">
        <v>3.6000000136482413E-6</v>
      </c>
      <c r="CI29" s="153">
        <v>0</v>
      </c>
      <c r="CJ29" s="149"/>
      <c r="CK29" s="151">
        <v>43.523452416978103</v>
      </c>
    </row>
    <row r="30" spans="1:89" s="157" customFormat="1" ht="26.25" customHeight="1" x14ac:dyDescent="0.25">
      <c r="A30" s="278" t="s">
        <v>49</v>
      </c>
      <c r="B30" s="210" t="s">
        <v>191</v>
      </c>
      <c r="C30" s="146">
        <v>250692.10382261779</v>
      </c>
      <c r="D30" s="147">
        <v>4609.2072172609269</v>
      </c>
      <c r="E30" s="148">
        <v>4609.2072172609269</v>
      </c>
      <c r="F30" s="148">
        <v>0</v>
      </c>
      <c r="G30" s="148">
        <v>0</v>
      </c>
      <c r="H30" s="147">
        <v>870.76472373648812</v>
      </c>
      <c r="I30" s="147">
        <v>130923.2512009316</v>
      </c>
      <c r="J30" s="148">
        <v>22048.275026248943</v>
      </c>
      <c r="K30" s="148">
        <v>3859.7869569711447</v>
      </c>
      <c r="L30" s="148">
        <v>626.35633834079067</v>
      </c>
      <c r="M30" s="148">
        <v>4872.157098355261</v>
      </c>
      <c r="N30" s="148">
        <v>2829.8032536594237</v>
      </c>
      <c r="O30" s="148">
        <v>2357.1420998714952</v>
      </c>
      <c r="P30" s="148">
        <v>48322.592253711846</v>
      </c>
      <c r="Q30" s="148">
        <v>2601.3500640638231</v>
      </c>
      <c r="R30" s="148">
        <v>1069.6028172336542</v>
      </c>
      <c r="S30" s="148">
        <v>8107.3472880682011</v>
      </c>
      <c r="T30" s="148">
        <v>23863.47493867193</v>
      </c>
      <c r="U30" s="148">
        <v>2305.5886594701774</v>
      </c>
      <c r="V30" s="148">
        <v>901.44583674530713</v>
      </c>
      <c r="W30" s="148">
        <v>673.97147638980516</v>
      </c>
      <c r="X30" s="148">
        <v>2241.8554483451621</v>
      </c>
      <c r="Y30" s="148">
        <v>1604.1585137147067</v>
      </c>
      <c r="Z30" s="148">
        <v>336.94999665063983</v>
      </c>
      <c r="AA30" s="148">
        <v>907.667829392709</v>
      </c>
      <c r="AB30" s="148">
        <v>1393.7253050265886</v>
      </c>
      <c r="AC30" s="147">
        <v>19876.800625478088</v>
      </c>
      <c r="AD30" s="147">
        <v>7028.7301476254379</v>
      </c>
      <c r="AE30" s="148">
        <v>1363.4218988259709</v>
      </c>
      <c r="AF30" s="148">
        <v>5665.308248799467</v>
      </c>
      <c r="AG30" s="147">
        <v>10278.704803441236</v>
      </c>
      <c r="AH30" s="147">
        <v>19928.688144605807</v>
      </c>
      <c r="AI30" s="148">
        <v>2078.9782300341076</v>
      </c>
      <c r="AJ30" s="148">
        <v>5760.3505085710049</v>
      </c>
      <c r="AK30" s="148">
        <v>12089.359406000694</v>
      </c>
      <c r="AL30" s="147">
        <v>9876.1746044290394</v>
      </c>
      <c r="AM30" s="148">
        <v>7237.5571591637781</v>
      </c>
      <c r="AN30" s="148">
        <v>9.8187241303540187</v>
      </c>
      <c r="AO30" s="148">
        <v>7.010230571483163</v>
      </c>
      <c r="AP30" s="148">
        <v>1384.2969829893098</v>
      </c>
      <c r="AQ30" s="148">
        <v>1237.4915075741135</v>
      </c>
      <c r="AR30" s="147">
        <v>7428.7985008193891</v>
      </c>
      <c r="AS30" s="147">
        <v>2626.2419518816077</v>
      </c>
      <c r="AT30" s="148">
        <v>339.28003388659886</v>
      </c>
      <c r="AU30" s="148">
        <v>478.11200020571937</v>
      </c>
      <c r="AV30" s="148">
        <v>770.87101812749779</v>
      </c>
      <c r="AW30" s="148">
        <v>1037.9788996617915</v>
      </c>
      <c r="AX30" s="147">
        <v>1481.1106035577945</v>
      </c>
      <c r="AY30" s="148">
        <v>751.6319289922734</v>
      </c>
      <c r="AZ30" s="148">
        <v>330.86591420357206</v>
      </c>
      <c r="BA30" s="148">
        <v>398.6127603619492</v>
      </c>
      <c r="BB30" s="147">
        <v>416.82870075760752</v>
      </c>
      <c r="BC30" s="148">
        <v>0</v>
      </c>
      <c r="BD30" s="147">
        <v>7657.5322022685787</v>
      </c>
      <c r="BE30" s="148">
        <v>5429.4051429322608</v>
      </c>
      <c r="BF30" s="148">
        <v>749.661437105711</v>
      </c>
      <c r="BG30" s="148">
        <v>892.70914414385481</v>
      </c>
      <c r="BH30" s="148">
        <v>240.59520153778965</v>
      </c>
      <c r="BI30" s="148">
        <v>345.1612765489615</v>
      </c>
      <c r="BJ30" s="147">
        <v>3839.2133593870394</v>
      </c>
      <c r="BK30" s="148">
        <v>176.41888798827767</v>
      </c>
      <c r="BL30" s="148">
        <v>2412.338627427675</v>
      </c>
      <c r="BM30" s="148">
        <v>129.82176152155373</v>
      </c>
      <c r="BN30" s="148">
        <v>1120.6340824495333</v>
      </c>
      <c r="BO30" s="147">
        <v>7232.1799626967813</v>
      </c>
      <c r="BP30" s="147">
        <v>2373.9958907785567</v>
      </c>
      <c r="BQ30" s="147">
        <v>6516.816811003273</v>
      </c>
      <c r="BR30" s="148">
        <v>4490.3654198206013</v>
      </c>
      <c r="BS30" s="148">
        <v>2026.4513911826721</v>
      </c>
      <c r="BT30" s="147">
        <v>2240.1476651761104</v>
      </c>
      <c r="BU30" s="148">
        <v>1238.341889725966</v>
      </c>
      <c r="BV30" s="148">
        <v>1001.8057754501447</v>
      </c>
      <c r="BW30" s="147">
        <v>3942.9293198968662</v>
      </c>
      <c r="BX30" s="148">
        <v>986.55623340718194</v>
      </c>
      <c r="BY30" s="148">
        <v>316.39669107041516</v>
      </c>
      <c r="BZ30" s="148">
        <v>2639.976395419269</v>
      </c>
      <c r="CA30" s="147">
        <v>1543.987386885565</v>
      </c>
      <c r="CB30" s="147">
        <v>0</v>
      </c>
      <c r="CC30" s="158">
        <v>66790.427018224436</v>
      </c>
      <c r="CD30" s="148">
        <v>11290.427902155134</v>
      </c>
      <c r="CE30" s="148">
        <v>52.804138567969559</v>
      </c>
      <c r="CF30" s="148">
        <v>55447.194977501335</v>
      </c>
      <c r="CG30" s="153">
        <v>-11915.770707434101</v>
      </c>
      <c r="CH30" s="153">
        <v>1.1303999963274691E-3</v>
      </c>
      <c r="CI30" s="153">
        <v>15510.24</v>
      </c>
      <c r="CJ30" s="149"/>
      <c r="CK30" s="151">
        <v>321077.00126380811</v>
      </c>
    </row>
    <row r="31" spans="1:89" s="157" customFormat="1" ht="26.25" customHeight="1" x14ac:dyDescent="0.25">
      <c r="A31" s="278" t="s">
        <v>50</v>
      </c>
      <c r="B31" s="210" t="s">
        <v>192</v>
      </c>
      <c r="C31" s="146">
        <v>35706.048310255654</v>
      </c>
      <c r="D31" s="147">
        <v>37.835551353467586</v>
      </c>
      <c r="E31" s="148">
        <v>37.835551353467586</v>
      </c>
      <c r="F31" s="148">
        <v>0</v>
      </c>
      <c r="G31" s="148">
        <v>0</v>
      </c>
      <c r="H31" s="147">
        <v>10.387471571594808</v>
      </c>
      <c r="I31" s="147">
        <v>31388.186547747984</v>
      </c>
      <c r="J31" s="148">
        <v>1887.0928432820581</v>
      </c>
      <c r="K31" s="148">
        <v>11.885170945662985</v>
      </c>
      <c r="L31" s="148">
        <v>7.1919706122191869</v>
      </c>
      <c r="M31" s="148">
        <v>704.22851146029234</v>
      </c>
      <c r="N31" s="148">
        <v>617.53404501841032</v>
      </c>
      <c r="O31" s="148">
        <v>4850.8663116772741</v>
      </c>
      <c r="P31" s="148">
        <v>21434.964070394773</v>
      </c>
      <c r="Q31" s="148">
        <v>452.09181020910552</v>
      </c>
      <c r="R31" s="148">
        <v>8.3739593625261275</v>
      </c>
      <c r="S31" s="148">
        <v>194.680821703248</v>
      </c>
      <c r="T31" s="148">
        <v>1212.9407730758869</v>
      </c>
      <c r="U31" s="148">
        <v>0</v>
      </c>
      <c r="V31" s="148">
        <v>0</v>
      </c>
      <c r="W31" s="148">
        <v>0</v>
      </c>
      <c r="X31" s="148">
        <v>0</v>
      </c>
      <c r="Y31" s="148">
        <v>0</v>
      </c>
      <c r="Z31" s="148">
        <v>0</v>
      </c>
      <c r="AA31" s="148">
        <v>6.3362600065282244</v>
      </c>
      <c r="AB31" s="148">
        <v>0</v>
      </c>
      <c r="AC31" s="147">
        <v>1401.3277216044692</v>
      </c>
      <c r="AD31" s="147">
        <v>733.76588832124298</v>
      </c>
      <c r="AE31" s="148">
        <v>12.40413072452864</v>
      </c>
      <c r="AF31" s="148">
        <v>721.36175759671437</v>
      </c>
      <c r="AG31" s="147">
        <v>126.32658673690629</v>
      </c>
      <c r="AH31" s="147">
        <v>471.7304072326603</v>
      </c>
      <c r="AI31" s="148">
        <v>62.67308428230946</v>
      </c>
      <c r="AJ31" s="148">
        <v>146.70716046957938</v>
      </c>
      <c r="AK31" s="148">
        <v>262.35016248077147</v>
      </c>
      <c r="AL31" s="147">
        <v>46.510080907873359</v>
      </c>
      <c r="AM31" s="148">
        <v>0.91025622456844812</v>
      </c>
      <c r="AN31" s="148">
        <v>1.9540885601548796E-3</v>
      </c>
      <c r="AO31" s="148">
        <v>1.8099033848424804E-3</v>
      </c>
      <c r="AP31" s="148">
        <v>43.163571657603661</v>
      </c>
      <c r="AQ31" s="148">
        <v>2.4324890337562581</v>
      </c>
      <c r="AR31" s="147">
        <v>226.22923893279727</v>
      </c>
      <c r="AS31" s="147">
        <v>27.915020787682586</v>
      </c>
      <c r="AT31" s="148">
        <v>2.0146018811664326</v>
      </c>
      <c r="AU31" s="148">
        <v>9.4392909896517452</v>
      </c>
      <c r="AV31" s="148">
        <v>1.0545094269278152</v>
      </c>
      <c r="AW31" s="148">
        <v>15.406618489936594</v>
      </c>
      <c r="AX31" s="147">
        <v>20.940635884108254</v>
      </c>
      <c r="AY31" s="148">
        <v>10.408036256570151</v>
      </c>
      <c r="AZ31" s="148">
        <v>4.001286280253388</v>
      </c>
      <c r="BA31" s="148">
        <v>6.5313133472847138</v>
      </c>
      <c r="BB31" s="147">
        <v>5.6719548307449497</v>
      </c>
      <c r="BC31" s="148">
        <v>0</v>
      </c>
      <c r="BD31" s="147">
        <v>144.93497491855277</v>
      </c>
      <c r="BE31" s="148">
        <v>87.759355983503767</v>
      </c>
      <c r="BF31" s="148">
        <v>12.483917512506132</v>
      </c>
      <c r="BG31" s="148">
        <v>35.132441695037365</v>
      </c>
      <c r="BH31" s="148">
        <v>4.1507075689883752</v>
      </c>
      <c r="BI31" s="148">
        <v>5.4085521585171668</v>
      </c>
      <c r="BJ31" s="147">
        <v>60.601406523148427</v>
      </c>
      <c r="BK31" s="148">
        <v>3.3237150603947998</v>
      </c>
      <c r="BL31" s="148">
        <v>48.144425943182412</v>
      </c>
      <c r="BM31" s="148">
        <v>4.0163731941327976</v>
      </c>
      <c r="BN31" s="148">
        <v>5.1168923254384202</v>
      </c>
      <c r="BO31" s="147">
        <v>80.362101518662911</v>
      </c>
      <c r="BP31" s="147">
        <v>240.52090348164529</v>
      </c>
      <c r="BQ31" s="147">
        <v>469.474643978796</v>
      </c>
      <c r="BR31" s="148">
        <v>254.84131908263674</v>
      </c>
      <c r="BS31" s="148">
        <v>214.63332489615925</v>
      </c>
      <c r="BT31" s="147">
        <v>94.154918926484584</v>
      </c>
      <c r="BU31" s="148">
        <v>58.515565118536749</v>
      </c>
      <c r="BV31" s="148">
        <v>35.639353807947835</v>
      </c>
      <c r="BW31" s="147">
        <v>105.19585631305993</v>
      </c>
      <c r="BX31" s="148">
        <v>44.476060687458634</v>
      </c>
      <c r="BY31" s="148">
        <v>9.9306506748224663</v>
      </c>
      <c r="BZ31" s="148">
        <v>50.789144950778834</v>
      </c>
      <c r="CA31" s="147">
        <v>13.976398683771636</v>
      </c>
      <c r="CB31" s="147">
        <v>0</v>
      </c>
      <c r="CC31" s="158">
        <v>4720.4748839448939</v>
      </c>
      <c r="CD31" s="160">
        <v>4177.0514602133444</v>
      </c>
      <c r="CE31" s="160">
        <v>0</v>
      </c>
      <c r="CF31" s="160">
        <v>543.42342373154963</v>
      </c>
      <c r="CG31" s="161">
        <v>0</v>
      </c>
      <c r="CH31" s="161">
        <v>22.306193108701336</v>
      </c>
      <c r="CI31" s="161">
        <v>0</v>
      </c>
      <c r="CJ31" s="149"/>
      <c r="CK31" s="151">
        <v>40448.829387309248</v>
      </c>
    </row>
    <row r="32" spans="1:89" s="157" customFormat="1" ht="26.25" customHeight="1" x14ac:dyDescent="0.25">
      <c r="A32" s="276" t="s">
        <v>51</v>
      </c>
      <c r="B32" s="206" t="s">
        <v>193</v>
      </c>
      <c r="C32" s="154">
        <v>13252.634666158285</v>
      </c>
      <c r="D32" s="154">
        <v>0</v>
      </c>
      <c r="E32" s="154">
        <v>0</v>
      </c>
      <c r="F32" s="154">
        <v>0</v>
      </c>
      <c r="G32" s="154">
        <v>0</v>
      </c>
      <c r="H32" s="154">
        <v>1160.3169625116025</v>
      </c>
      <c r="I32" s="154">
        <v>10829.393354289608</v>
      </c>
      <c r="J32" s="154">
        <v>243.67225065718191</v>
      </c>
      <c r="K32" s="154">
        <v>28.825406369840998</v>
      </c>
      <c r="L32" s="154">
        <v>3.188440159231666</v>
      </c>
      <c r="M32" s="154">
        <v>506.30041033810369</v>
      </c>
      <c r="N32" s="154">
        <v>443.97199957474214</v>
      </c>
      <c r="O32" s="154">
        <v>521.32999999999993</v>
      </c>
      <c r="P32" s="154">
        <v>241.07048665787664</v>
      </c>
      <c r="Q32" s="154">
        <v>0.28300224316836503</v>
      </c>
      <c r="R32" s="154">
        <v>6.0116002726864721</v>
      </c>
      <c r="S32" s="154">
        <v>8720.1435393344327</v>
      </c>
      <c r="T32" s="154">
        <v>109.35688000000002</v>
      </c>
      <c r="U32" s="154">
        <v>0</v>
      </c>
      <c r="V32" s="154">
        <v>0</v>
      </c>
      <c r="W32" s="154">
        <v>0</v>
      </c>
      <c r="X32" s="154">
        <v>0</v>
      </c>
      <c r="Y32" s="154">
        <v>0</v>
      </c>
      <c r="Z32" s="154">
        <v>0</v>
      </c>
      <c r="AA32" s="154">
        <v>5.2393386823444921</v>
      </c>
      <c r="AB32" s="154">
        <v>0</v>
      </c>
      <c r="AC32" s="154">
        <v>0</v>
      </c>
      <c r="AD32" s="154">
        <v>1207.4996084713362</v>
      </c>
      <c r="AE32" s="154">
        <v>0</v>
      </c>
      <c r="AF32" s="154">
        <v>1207.4996084713362</v>
      </c>
      <c r="AG32" s="154">
        <v>55.424740885737357</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307072.24077854445</v>
      </c>
      <c r="CH32" s="154">
        <v>2649.8034857143721</v>
      </c>
      <c r="CI32" s="154">
        <v>0</v>
      </c>
      <c r="CJ32" s="154">
        <v>1624084.2285383607</v>
      </c>
      <c r="CK32" s="154">
        <v>1947058.9074687778</v>
      </c>
    </row>
    <row r="33" spans="1:89" s="157" customFormat="1" ht="26.25" customHeight="1" x14ac:dyDescent="0.25">
      <c r="A33" s="279" t="s">
        <v>52</v>
      </c>
      <c r="B33" s="211" t="s">
        <v>194</v>
      </c>
      <c r="C33" s="146">
        <v>5668.6529613058519</v>
      </c>
      <c r="D33" s="147">
        <v>0</v>
      </c>
      <c r="E33" s="148">
        <v>0</v>
      </c>
      <c r="F33" s="148">
        <v>0</v>
      </c>
      <c r="G33" s="148">
        <v>0</v>
      </c>
      <c r="H33" s="147">
        <v>624.63053812612714</v>
      </c>
      <c r="I33" s="147">
        <v>5044.0224231797247</v>
      </c>
      <c r="J33" s="148">
        <v>237.08799999999999</v>
      </c>
      <c r="K33" s="148">
        <v>0</v>
      </c>
      <c r="L33" s="148">
        <v>0</v>
      </c>
      <c r="M33" s="148">
        <v>144.07871574076884</v>
      </c>
      <c r="N33" s="148">
        <v>126.3418204241102</v>
      </c>
      <c r="O33" s="148">
        <v>0</v>
      </c>
      <c r="P33" s="148">
        <v>7.7269977568316355</v>
      </c>
      <c r="Q33" s="148">
        <v>0.28300224316836503</v>
      </c>
      <c r="R33" s="148">
        <v>0</v>
      </c>
      <c r="S33" s="148">
        <v>4528.5038870148455</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5668.6529613058519</v>
      </c>
    </row>
    <row r="34" spans="1:89" s="157" customFormat="1" ht="26.25" customHeight="1" x14ac:dyDescent="0.25">
      <c r="A34" s="280" t="s">
        <v>53</v>
      </c>
      <c r="B34" s="207" t="s">
        <v>195</v>
      </c>
      <c r="C34" s="146">
        <v>7583.9817048524328</v>
      </c>
      <c r="D34" s="147">
        <v>0</v>
      </c>
      <c r="E34" s="148">
        <v>0</v>
      </c>
      <c r="F34" s="148">
        <v>0</v>
      </c>
      <c r="G34" s="148">
        <v>0</v>
      </c>
      <c r="H34" s="147">
        <v>535.68642438547545</v>
      </c>
      <c r="I34" s="147">
        <v>5785.3709311098837</v>
      </c>
      <c r="J34" s="148">
        <v>6.5842506571819142</v>
      </c>
      <c r="K34" s="148">
        <v>28.825406369840998</v>
      </c>
      <c r="L34" s="148">
        <v>3.188440159231666</v>
      </c>
      <c r="M34" s="148">
        <v>362.22169459733487</v>
      </c>
      <c r="N34" s="148">
        <v>317.63017915063193</v>
      </c>
      <c r="O34" s="148">
        <v>521.32999999999993</v>
      </c>
      <c r="P34" s="148">
        <v>233.34348890104502</v>
      </c>
      <c r="Q34" s="148">
        <v>0</v>
      </c>
      <c r="R34" s="148">
        <v>6.0116002726864721</v>
      </c>
      <c r="S34" s="148">
        <v>4191.6396523195863</v>
      </c>
      <c r="T34" s="148">
        <v>109.35688000000002</v>
      </c>
      <c r="U34" s="148">
        <v>0</v>
      </c>
      <c r="V34" s="148">
        <v>0</v>
      </c>
      <c r="W34" s="148">
        <v>0</v>
      </c>
      <c r="X34" s="148">
        <v>0</v>
      </c>
      <c r="Y34" s="148">
        <v>0</v>
      </c>
      <c r="Z34" s="148">
        <v>0</v>
      </c>
      <c r="AA34" s="148">
        <v>5.2393386823444921</v>
      </c>
      <c r="AB34" s="148">
        <v>0</v>
      </c>
      <c r="AC34" s="147">
        <v>0</v>
      </c>
      <c r="AD34" s="147">
        <v>1207.4996084713362</v>
      </c>
      <c r="AE34" s="148">
        <v>0</v>
      </c>
      <c r="AF34" s="148">
        <v>1207.4996084713362</v>
      </c>
      <c r="AG34" s="147">
        <v>55.424740885737357</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2649.8034857143721</v>
      </c>
      <c r="CI34" s="153">
        <v>0</v>
      </c>
      <c r="CJ34" s="149"/>
      <c r="CK34" s="151">
        <v>10233.785190566805</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1624084.2285383607</v>
      </c>
      <c r="CK35" s="151">
        <v>1624084.2285383607</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307072.24077854445</v>
      </c>
      <c r="CH36" s="170">
        <v>0</v>
      </c>
      <c r="CI36" s="149"/>
      <c r="CJ36" s="149"/>
      <c r="CK36" s="171">
        <v>307072.24077854445</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1469149.2323611248</v>
      </c>
      <c r="D38" s="177">
        <v>45633.566787450764</v>
      </c>
      <c r="E38" s="177">
        <v>35140.713746428926</v>
      </c>
      <c r="F38" s="177">
        <v>7033.3624033649467</v>
      </c>
      <c r="G38" s="177">
        <v>3459.4906376568838</v>
      </c>
      <c r="H38" s="177">
        <v>6786.1052591706266</v>
      </c>
      <c r="I38" s="177">
        <v>929527.53488057409</v>
      </c>
      <c r="J38" s="177">
        <v>69564.302464084656</v>
      </c>
      <c r="K38" s="177">
        <v>8344.3348648419396</v>
      </c>
      <c r="L38" s="177">
        <v>2538.2373327164564</v>
      </c>
      <c r="M38" s="177">
        <v>17755.18121449789</v>
      </c>
      <c r="N38" s="177">
        <v>8373.9180895041845</v>
      </c>
      <c r="O38" s="177">
        <v>87704.605735906764</v>
      </c>
      <c r="P38" s="177">
        <v>485557.54625150835</v>
      </c>
      <c r="Q38" s="177">
        <v>7575.7125877412145</v>
      </c>
      <c r="R38" s="177">
        <v>3433.3694359361352</v>
      </c>
      <c r="S38" s="177">
        <v>66778.106703279831</v>
      </c>
      <c r="T38" s="177">
        <v>146181.28107113394</v>
      </c>
      <c r="U38" s="177">
        <v>5816.0564158923007</v>
      </c>
      <c r="V38" s="177">
        <v>1976.6277213462868</v>
      </c>
      <c r="W38" s="177">
        <v>1508.0557238721856</v>
      </c>
      <c r="X38" s="177">
        <v>4826.3932806048924</v>
      </c>
      <c r="Y38" s="177">
        <v>3416.8824744243175</v>
      </c>
      <c r="Z38" s="177">
        <v>711.82314482096058</v>
      </c>
      <c r="AA38" s="177">
        <v>4190.3841136607143</v>
      </c>
      <c r="AB38" s="177">
        <v>3274.7162548011183</v>
      </c>
      <c r="AC38" s="177">
        <v>23927.853650764577</v>
      </c>
      <c r="AD38" s="177">
        <v>18883.858412283756</v>
      </c>
      <c r="AE38" s="177">
        <v>2564.0746904445787</v>
      </c>
      <c r="AF38" s="177">
        <v>16319.78372183918</v>
      </c>
      <c r="AG38" s="177">
        <v>54883.954569675472</v>
      </c>
      <c r="AH38" s="177">
        <v>58854.370414412224</v>
      </c>
      <c r="AI38" s="177">
        <v>10565.09599778098</v>
      </c>
      <c r="AJ38" s="177">
        <v>21916.978641603924</v>
      </c>
      <c r="AK38" s="177">
        <v>26372.295775027309</v>
      </c>
      <c r="AL38" s="177">
        <v>156411.08089974782</v>
      </c>
      <c r="AM38" s="177">
        <v>58247.647383886244</v>
      </c>
      <c r="AN38" s="177">
        <v>29514.474294681735</v>
      </c>
      <c r="AO38" s="177">
        <v>56151.33299934199</v>
      </c>
      <c r="AP38" s="177">
        <v>9302.0648391461218</v>
      </c>
      <c r="AQ38" s="177">
        <v>3195.5613826916965</v>
      </c>
      <c r="AR38" s="177">
        <v>22025.827024330367</v>
      </c>
      <c r="AS38" s="177">
        <v>10004.758042150374</v>
      </c>
      <c r="AT38" s="177">
        <v>1900.9580698106311</v>
      </c>
      <c r="AU38" s="177">
        <v>1981.8639284090625</v>
      </c>
      <c r="AV38" s="177">
        <v>1311.2789969511405</v>
      </c>
      <c r="AW38" s="177">
        <v>4810.6570469795388</v>
      </c>
      <c r="AX38" s="177">
        <v>3441.4945293518817</v>
      </c>
      <c r="AY38" s="177">
        <v>1602.9162042171465</v>
      </c>
      <c r="AZ38" s="177">
        <v>750.95779041572098</v>
      </c>
      <c r="BA38" s="177">
        <v>1087.6205347190144</v>
      </c>
      <c r="BB38" s="177">
        <v>3716.5476318288215</v>
      </c>
      <c r="BC38" s="177">
        <v>0</v>
      </c>
      <c r="BD38" s="177">
        <v>26177.669115586708</v>
      </c>
      <c r="BE38" s="177">
        <v>16951.028070980454</v>
      </c>
      <c r="BF38" s="177">
        <v>4691.7171347720787</v>
      </c>
      <c r="BG38" s="177">
        <v>2775.0035794250421</v>
      </c>
      <c r="BH38" s="177">
        <v>693.54992354495096</v>
      </c>
      <c r="BI38" s="177">
        <v>1066.3704068641773</v>
      </c>
      <c r="BJ38" s="177">
        <v>19054.632731717549</v>
      </c>
      <c r="BK38" s="177">
        <v>5957.4808485445101</v>
      </c>
      <c r="BL38" s="177">
        <v>5731.1814680407169</v>
      </c>
      <c r="BM38" s="177">
        <v>514.00665126299452</v>
      </c>
      <c r="BN38" s="177">
        <v>6851.9637638693248</v>
      </c>
      <c r="BO38" s="177">
        <v>25983.840029454335</v>
      </c>
      <c r="BP38" s="177">
        <v>11956.813435287471</v>
      </c>
      <c r="BQ38" s="177">
        <v>27336.019447782597</v>
      </c>
      <c r="BR38" s="177">
        <v>17728.306161971454</v>
      </c>
      <c r="BS38" s="177">
        <v>9607.7132858111436</v>
      </c>
      <c r="BT38" s="177">
        <v>9422.5936983223546</v>
      </c>
      <c r="BU38" s="177">
        <v>4997.9582103026614</v>
      </c>
      <c r="BV38" s="177">
        <v>4424.6354880196959</v>
      </c>
      <c r="BW38" s="177">
        <v>12027.398985999602</v>
      </c>
      <c r="BX38" s="177">
        <v>2625.3601766858519</v>
      </c>
      <c r="BY38" s="177">
        <v>934.80976309663981</v>
      </c>
      <c r="BZ38" s="177">
        <v>8467.2290462171131</v>
      </c>
      <c r="CA38" s="177">
        <v>3093.3128152335412</v>
      </c>
      <c r="CB38" s="177">
        <v>0</v>
      </c>
      <c r="CC38" s="177">
        <v>462007.23695578048</v>
      </c>
      <c r="CD38" s="177">
        <v>236683.04221245126</v>
      </c>
      <c r="CE38" s="177">
        <v>112896.05911025847</v>
      </c>
      <c r="CF38" s="177">
        <v>112428.13563307076</v>
      </c>
      <c r="CG38" s="177">
        <v>452082.23908162827</v>
      </c>
      <c r="CH38" s="177">
        <v>91.749787908860526</v>
      </c>
      <c r="CI38" s="177">
        <v>1792380.1473710998</v>
      </c>
      <c r="CJ38" s="177">
        <v>1624084.2285383607</v>
      </c>
      <c r="CK38" s="177">
        <v>5799794.8340959018</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1124061.9203358118</v>
      </c>
      <c r="D11" s="123">
        <v>49927.043987421137</v>
      </c>
      <c r="E11" s="123">
        <v>39528.679295944748</v>
      </c>
      <c r="F11" s="123">
        <v>7033.3624033649467</v>
      </c>
      <c r="G11" s="123">
        <v>3365.0022881114269</v>
      </c>
      <c r="H11" s="123">
        <v>4650.1269783816633</v>
      </c>
      <c r="I11" s="123">
        <v>520309.38767312851</v>
      </c>
      <c r="J11" s="123">
        <v>50284.656131425771</v>
      </c>
      <c r="K11" s="123">
        <v>4485.9945072526752</v>
      </c>
      <c r="L11" s="123">
        <v>3019.4814628111849</v>
      </c>
      <c r="M11" s="123">
        <v>16243.474399662131</v>
      </c>
      <c r="N11" s="123">
        <v>7812.8583764218874</v>
      </c>
      <c r="O11" s="123">
        <v>69907.92284162053</v>
      </c>
      <c r="P11" s="123">
        <v>172480.45165632866</v>
      </c>
      <c r="Q11" s="123">
        <v>2896.4424305508869</v>
      </c>
      <c r="R11" s="123">
        <v>3654.3730364229659</v>
      </c>
      <c r="S11" s="123">
        <v>39171.867627997126</v>
      </c>
      <c r="T11" s="123">
        <v>135342.34931534267</v>
      </c>
      <c r="U11" s="123">
        <v>3513.3232794081991</v>
      </c>
      <c r="V11" s="123">
        <v>1074.4297370357488</v>
      </c>
      <c r="W11" s="123">
        <v>832.35760253945966</v>
      </c>
      <c r="X11" s="123">
        <v>2594.3104895757756</v>
      </c>
      <c r="Y11" s="123">
        <v>1819.5253566931533</v>
      </c>
      <c r="Z11" s="123">
        <v>372.90423431104335</v>
      </c>
      <c r="AA11" s="123">
        <v>2919.0696310024373</v>
      </c>
      <c r="AB11" s="123">
        <v>1883.5955567261567</v>
      </c>
      <c r="AC11" s="123">
        <v>186412.45000433677</v>
      </c>
      <c r="AD11" s="123">
        <v>11661.568358466458</v>
      </c>
      <c r="AE11" s="123">
        <v>1189.4520301997798</v>
      </c>
      <c r="AF11" s="123">
        <v>10472.116328266682</v>
      </c>
      <c r="AG11" s="123">
        <v>41064.368390911681</v>
      </c>
      <c r="AH11" s="123">
        <v>38096.282043557818</v>
      </c>
      <c r="AI11" s="123">
        <v>8094.0184682894787</v>
      </c>
      <c r="AJ11" s="123">
        <v>15981.677368722492</v>
      </c>
      <c r="AK11" s="123">
        <v>14020.586206545842</v>
      </c>
      <c r="AL11" s="123">
        <v>146488.3962144109</v>
      </c>
      <c r="AM11" s="123">
        <v>51009.179968497898</v>
      </c>
      <c r="AN11" s="123">
        <v>29504.653616462823</v>
      </c>
      <c r="AO11" s="123">
        <v>56144.320958867123</v>
      </c>
      <c r="AP11" s="123">
        <v>7874.604284499208</v>
      </c>
      <c r="AQ11" s="123">
        <v>1955.6373860838266</v>
      </c>
      <c r="AR11" s="123">
        <v>14377.85365223963</v>
      </c>
      <c r="AS11" s="123">
        <v>7236.0825833898389</v>
      </c>
      <c r="AT11" s="123">
        <v>1558.1605885863275</v>
      </c>
      <c r="AU11" s="123">
        <v>1495.5306776436494</v>
      </c>
      <c r="AV11" s="123">
        <v>539.35346939671501</v>
      </c>
      <c r="AW11" s="123">
        <v>3643.0378477631471</v>
      </c>
      <c r="AX11" s="123">
        <v>1939.4432899099786</v>
      </c>
      <c r="AY11" s="123">
        <v>840.87623896830303</v>
      </c>
      <c r="AZ11" s="123">
        <v>416.09058993189564</v>
      </c>
      <c r="BA11" s="123">
        <v>682.47646100978034</v>
      </c>
      <c r="BB11" s="123">
        <v>3251.1125874776835</v>
      </c>
      <c r="BC11" s="123">
        <v>0</v>
      </c>
      <c r="BD11" s="123">
        <v>18306.200439340086</v>
      </c>
      <c r="BE11" s="123">
        <v>11382.86593067703</v>
      </c>
      <c r="BF11" s="123">
        <v>3927.7526133722731</v>
      </c>
      <c r="BG11" s="123">
        <v>1830.9773026959112</v>
      </c>
      <c r="BH11" s="123">
        <v>448.80401443817289</v>
      </c>
      <c r="BI11" s="123">
        <v>715.80057815669863</v>
      </c>
      <c r="BJ11" s="123">
        <v>15108.544161684096</v>
      </c>
      <c r="BK11" s="123">
        <v>5769.3350887583847</v>
      </c>
      <c r="BL11" s="123">
        <v>3270.6984146698587</v>
      </c>
      <c r="BM11" s="123">
        <v>380.168516547308</v>
      </c>
      <c r="BN11" s="123">
        <v>5688.3421417085428</v>
      </c>
      <c r="BO11" s="123">
        <v>18696.258493122223</v>
      </c>
      <c r="BP11" s="123">
        <v>9353.6085841976255</v>
      </c>
      <c r="BQ11" s="123">
        <v>20566.091997835938</v>
      </c>
      <c r="BR11" s="123">
        <v>13199.46342810362</v>
      </c>
      <c r="BS11" s="123">
        <v>7366.6285697323119</v>
      </c>
      <c r="BT11" s="123">
        <v>7094.1346480130396</v>
      </c>
      <c r="BU11" s="123">
        <v>3703.9969321616627</v>
      </c>
      <c r="BV11" s="123">
        <v>3390.1377158513769</v>
      </c>
      <c r="BW11" s="123">
        <v>7985.7488208889217</v>
      </c>
      <c r="BX11" s="123">
        <v>1595.2507141025847</v>
      </c>
      <c r="BY11" s="123">
        <v>608.48242135140219</v>
      </c>
      <c r="BZ11" s="123">
        <v>5782.015685434937</v>
      </c>
      <c r="CA11" s="123">
        <v>1537.2174270982423</v>
      </c>
      <c r="CB11" s="123">
        <v>0</v>
      </c>
      <c r="CC11" s="129">
        <v>390495.92809881113</v>
      </c>
      <c r="CD11" s="130">
        <v>221215.56285008276</v>
      </c>
      <c r="CE11" s="130">
        <v>112842.84801689051</v>
      </c>
      <c r="CF11" s="130">
        <v>56437.517231837875</v>
      </c>
      <c r="CG11" s="77"/>
      <c r="CH11" s="123">
        <v>0</v>
      </c>
      <c r="CI11" s="52"/>
      <c r="CJ11" s="61"/>
      <c r="CK11" s="127">
        <v>1514557.8484346233</v>
      </c>
      <c r="CL11" s="9"/>
    </row>
    <row r="12" spans="1:90" s="23" customFormat="1" ht="26.25" customHeight="1" x14ac:dyDescent="0.25">
      <c r="A12" s="277" t="s">
        <v>31</v>
      </c>
      <c r="B12" s="228" t="s">
        <v>173</v>
      </c>
      <c r="C12" s="119">
        <v>67645.203641662869</v>
      </c>
      <c r="D12" s="131">
        <v>661.02303810000001</v>
      </c>
      <c r="E12" s="132">
        <v>661.02303810000001</v>
      </c>
      <c r="F12" s="132">
        <v>0</v>
      </c>
      <c r="G12" s="132">
        <v>0</v>
      </c>
      <c r="H12" s="131">
        <v>964.73884961766237</v>
      </c>
      <c r="I12" s="131">
        <v>66019.353853945213</v>
      </c>
      <c r="J12" s="132">
        <v>1193.7092761011504</v>
      </c>
      <c r="K12" s="132">
        <v>0</v>
      </c>
      <c r="L12" s="132">
        <v>0</v>
      </c>
      <c r="M12" s="132">
        <v>573.53248808259968</v>
      </c>
      <c r="N12" s="132">
        <v>502.92743271740017</v>
      </c>
      <c r="O12" s="132">
        <v>0</v>
      </c>
      <c r="P12" s="132">
        <v>34.612748000000003</v>
      </c>
      <c r="Q12" s="132">
        <v>0</v>
      </c>
      <c r="R12" s="132">
        <v>0</v>
      </c>
      <c r="S12" s="132">
        <v>7245.1839397042258</v>
      </c>
      <c r="T12" s="132">
        <v>56469.387969339834</v>
      </c>
      <c r="U12" s="132">
        <v>0</v>
      </c>
      <c r="V12" s="132">
        <v>0</v>
      </c>
      <c r="W12" s="132">
        <v>0</v>
      </c>
      <c r="X12" s="132">
        <v>0</v>
      </c>
      <c r="Y12" s="132">
        <v>0</v>
      </c>
      <c r="Z12" s="132">
        <v>0</v>
      </c>
      <c r="AA12" s="132">
        <v>0</v>
      </c>
      <c r="AB12" s="132">
        <v>0</v>
      </c>
      <c r="AC12" s="131">
        <v>0</v>
      </c>
      <c r="AD12" s="131">
        <v>1.9009434774656799E-2</v>
      </c>
      <c r="AE12" s="132">
        <v>5.3814270976368086E-3</v>
      </c>
      <c r="AF12" s="132">
        <v>1.362800767701999E-2</v>
      </c>
      <c r="AG12" s="131">
        <v>0</v>
      </c>
      <c r="AH12" s="131">
        <v>0</v>
      </c>
      <c r="AI12" s="132">
        <v>0</v>
      </c>
      <c r="AJ12" s="132">
        <v>0</v>
      </c>
      <c r="AK12" s="132">
        <v>0</v>
      </c>
      <c r="AL12" s="131">
        <v>0</v>
      </c>
      <c r="AM12" s="132">
        <v>0</v>
      </c>
      <c r="AN12" s="132">
        <v>0</v>
      </c>
      <c r="AO12" s="132">
        <v>0</v>
      </c>
      <c r="AP12" s="132">
        <v>0</v>
      </c>
      <c r="AQ12" s="132">
        <v>0</v>
      </c>
      <c r="AR12" s="131">
        <v>0</v>
      </c>
      <c r="AS12" s="131">
        <v>5.4470358723126156E-3</v>
      </c>
      <c r="AT12" s="132">
        <v>0</v>
      </c>
      <c r="AU12" s="132">
        <v>5.4470358723126156E-3</v>
      </c>
      <c r="AV12" s="132">
        <v>0</v>
      </c>
      <c r="AW12" s="132">
        <v>0</v>
      </c>
      <c r="AX12" s="131">
        <v>0</v>
      </c>
      <c r="AY12" s="132">
        <v>0</v>
      </c>
      <c r="AZ12" s="132">
        <v>0</v>
      </c>
      <c r="BA12" s="132">
        <v>0</v>
      </c>
      <c r="BB12" s="131">
        <v>0</v>
      </c>
      <c r="BC12" s="132">
        <v>0</v>
      </c>
      <c r="BD12" s="131">
        <v>0</v>
      </c>
      <c r="BE12" s="132">
        <v>0</v>
      </c>
      <c r="BF12" s="132">
        <v>0</v>
      </c>
      <c r="BG12" s="132">
        <v>0</v>
      </c>
      <c r="BH12" s="132">
        <v>0</v>
      </c>
      <c r="BI12" s="132">
        <v>0</v>
      </c>
      <c r="BJ12" s="131">
        <v>0</v>
      </c>
      <c r="BK12" s="132">
        <v>0</v>
      </c>
      <c r="BL12" s="132">
        <v>0</v>
      </c>
      <c r="BM12" s="132">
        <v>0</v>
      </c>
      <c r="BN12" s="132">
        <v>0</v>
      </c>
      <c r="BO12" s="131">
        <v>0</v>
      </c>
      <c r="BP12" s="131">
        <v>0</v>
      </c>
      <c r="BQ12" s="131">
        <v>0</v>
      </c>
      <c r="BR12" s="132">
        <v>0</v>
      </c>
      <c r="BS12" s="132">
        <v>0</v>
      </c>
      <c r="BT12" s="131">
        <v>2.6132086760174235E-2</v>
      </c>
      <c r="BU12" s="132">
        <v>1.295160489630667E-2</v>
      </c>
      <c r="BV12" s="132">
        <v>1.3180481863867563E-2</v>
      </c>
      <c r="BW12" s="131">
        <v>2.8956032052589196E-2</v>
      </c>
      <c r="BX12" s="132">
        <v>4.1268715084656982E-3</v>
      </c>
      <c r="BY12" s="132">
        <v>0</v>
      </c>
      <c r="BZ12" s="132">
        <v>2.4829160544123499E-2</v>
      </c>
      <c r="CA12" s="131">
        <v>8.3554105402671528E-3</v>
      </c>
      <c r="CB12" s="131">
        <v>0</v>
      </c>
      <c r="CC12" s="133">
        <v>1257.4571554504819</v>
      </c>
      <c r="CD12" s="134">
        <v>1134.5328878235496</v>
      </c>
      <c r="CE12" s="134">
        <v>0</v>
      </c>
      <c r="CF12" s="134">
        <v>122.92426762693232</v>
      </c>
      <c r="CG12" s="63"/>
      <c r="CH12" s="124">
        <v>0</v>
      </c>
      <c r="CI12" s="62"/>
      <c r="CJ12" s="50"/>
      <c r="CK12" s="122">
        <v>68902.660797113349</v>
      </c>
      <c r="CL12" s="9"/>
    </row>
    <row r="13" spans="1:90" s="23" customFormat="1" ht="26.25" customHeight="1" x14ac:dyDescent="0.25">
      <c r="A13" s="278" t="s">
        <v>32</v>
      </c>
      <c r="B13" s="229" t="s">
        <v>174</v>
      </c>
      <c r="C13" s="119">
        <v>0</v>
      </c>
      <c r="D13" s="131">
        <v>0</v>
      </c>
      <c r="E13" s="132">
        <v>0</v>
      </c>
      <c r="F13" s="132">
        <v>0</v>
      </c>
      <c r="G13" s="132">
        <v>0</v>
      </c>
      <c r="H13" s="131">
        <v>0</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0</v>
      </c>
      <c r="CL13" s="9"/>
    </row>
    <row r="14" spans="1:90" s="23" customFormat="1" ht="26.25" customHeight="1" x14ac:dyDescent="0.25">
      <c r="A14" s="278" t="s">
        <v>33</v>
      </c>
      <c r="B14" s="229" t="s">
        <v>175</v>
      </c>
      <c r="C14" s="119">
        <v>28050.617066799998</v>
      </c>
      <c r="D14" s="131">
        <v>0</v>
      </c>
      <c r="E14" s="132">
        <v>0</v>
      </c>
      <c r="F14" s="132">
        <v>0</v>
      </c>
      <c r="G14" s="132">
        <v>0</v>
      </c>
      <c r="H14" s="131">
        <v>0</v>
      </c>
      <c r="I14" s="131">
        <v>8828.1579999999994</v>
      </c>
      <c r="J14" s="132">
        <v>0</v>
      </c>
      <c r="K14" s="132">
        <v>0</v>
      </c>
      <c r="L14" s="132">
        <v>0</v>
      </c>
      <c r="M14" s="132">
        <v>0</v>
      </c>
      <c r="N14" s="132">
        <v>0</v>
      </c>
      <c r="O14" s="132">
        <v>0</v>
      </c>
      <c r="P14" s="132">
        <v>0</v>
      </c>
      <c r="Q14" s="132">
        <v>0</v>
      </c>
      <c r="R14" s="132">
        <v>0</v>
      </c>
      <c r="S14" s="132">
        <v>0</v>
      </c>
      <c r="T14" s="132">
        <v>8828.1579999999994</v>
      </c>
      <c r="U14" s="132">
        <v>0</v>
      </c>
      <c r="V14" s="132">
        <v>0</v>
      </c>
      <c r="W14" s="132">
        <v>0</v>
      </c>
      <c r="X14" s="132">
        <v>0</v>
      </c>
      <c r="Y14" s="132">
        <v>0</v>
      </c>
      <c r="Z14" s="132">
        <v>0</v>
      </c>
      <c r="AA14" s="132">
        <v>0</v>
      </c>
      <c r="AB14" s="132">
        <v>0</v>
      </c>
      <c r="AC14" s="131">
        <v>19222.459066799998</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28050.617066799998</v>
      </c>
      <c r="CL14" s="9"/>
    </row>
    <row r="15" spans="1:90" s="23" customFormat="1" ht="26.25" customHeight="1" x14ac:dyDescent="0.25">
      <c r="A15" s="278" t="s">
        <v>34</v>
      </c>
      <c r="B15" s="229" t="s">
        <v>176</v>
      </c>
      <c r="C15" s="119">
        <v>60295.010739152473</v>
      </c>
      <c r="D15" s="131">
        <v>0</v>
      </c>
      <c r="E15" s="132">
        <v>0</v>
      </c>
      <c r="F15" s="132">
        <v>0</v>
      </c>
      <c r="G15" s="132">
        <v>0</v>
      </c>
      <c r="H15" s="131">
        <v>934.35542948399768</v>
      </c>
      <c r="I15" s="131">
        <v>59360.655309668473</v>
      </c>
      <c r="J15" s="132">
        <v>184.78254904286558</v>
      </c>
      <c r="K15" s="132">
        <v>0</v>
      </c>
      <c r="L15" s="132">
        <v>0</v>
      </c>
      <c r="M15" s="132">
        <v>0</v>
      </c>
      <c r="N15" s="132">
        <v>0</v>
      </c>
      <c r="O15" s="132">
        <v>0</v>
      </c>
      <c r="P15" s="132">
        <v>10999.124468</v>
      </c>
      <c r="Q15" s="132">
        <v>0</v>
      </c>
      <c r="R15" s="132">
        <v>0</v>
      </c>
      <c r="S15" s="132">
        <v>6773.9758721456019</v>
      </c>
      <c r="T15" s="132">
        <v>41073.107828399996</v>
      </c>
      <c r="U15" s="132">
        <v>131.21668694164222</v>
      </c>
      <c r="V15" s="132">
        <v>17.29249533984364</v>
      </c>
      <c r="W15" s="132">
        <v>12.083797679659462</v>
      </c>
      <c r="X15" s="132">
        <v>81.877687855546498</v>
      </c>
      <c r="Y15" s="132">
        <v>30.147599254374985</v>
      </c>
      <c r="Z15" s="132">
        <v>2.7852725148151243</v>
      </c>
      <c r="AA15" s="132">
        <v>0</v>
      </c>
      <c r="AB15" s="132">
        <v>54.26105249411804</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60295.010739152473</v>
      </c>
      <c r="CL15" s="9"/>
    </row>
    <row r="16" spans="1:90" s="23" customFormat="1" ht="26.25" customHeight="1" x14ac:dyDescent="0.25">
      <c r="A16" s="278" t="s">
        <v>35</v>
      </c>
      <c r="B16" s="229" t="s">
        <v>177</v>
      </c>
      <c r="C16" s="119">
        <v>30.962270475202022</v>
      </c>
      <c r="D16" s="131">
        <v>0</v>
      </c>
      <c r="E16" s="132">
        <v>0</v>
      </c>
      <c r="F16" s="132">
        <v>0</v>
      </c>
      <c r="G16" s="132">
        <v>0</v>
      </c>
      <c r="H16" s="131">
        <v>0</v>
      </c>
      <c r="I16" s="131">
        <v>2.4758928171679466</v>
      </c>
      <c r="J16" s="132">
        <v>8.2760776290228322E-2</v>
      </c>
      <c r="K16" s="132">
        <v>3.4684764435342484E-2</v>
      </c>
      <c r="L16" s="132">
        <v>0</v>
      </c>
      <c r="M16" s="132">
        <v>5.7807940725570807E-2</v>
      </c>
      <c r="N16" s="132">
        <v>2.3123176290228323E-2</v>
      </c>
      <c r="O16" s="132">
        <v>9.2492705160913291E-2</v>
      </c>
      <c r="P16" s="132">
        <v>5.7807940725570807E-2</v>
      </c>
      <c r="Q16" s="132">
        <v>0.19654699846694076</v>
      </c>
      <c r="R16" s="132">
        <v>0.17342382217671243</v>
      </c>
      <c r="S16" s="132">
        <v>0.12717746959625578</v>
      </c>
      <c r="T16" s="132">
        <v>0.23123176290228323</v>
      </c>
      <c r="U16" s="132">
        <v>6.5145600000000012E-2</v>
      </c>
      <c r="V16" s="132">
        <v>1.7608338733349455E-2</v>
      </c>
      <c r="W16" s="132">
        <v>0.95437729142877303</v>
      </c>
      <c r="X16" s="132">
        <v>8.4226114753037915E-2</v>
      </c>
      <c r="Y16" s="132">
        <v>0</v>
      </c>
      <c r="Z16" s="132">
        <v>8.0931117015799137E-2</v>
      </c>
      <c r="AA16" s="132">
        <v>8.0931117015799137E-2</v>
      </c>
      <c r="AB16" s="132">
        <v>0.11561588145114161</v>
      </c>
      <c r="AC16" s="131">
        <v>0.13873905774136994</v>
      </c>
      <c r="AD16" s="131">
        <v>0.11561588145114161</v>
      </c>
      <c r="AE16" s="132">
        <v>4.6246352580456646E-2</v>
      </c>
      <c r="AF16" s="132">
        <v>6.9369528870684968E-2</v>
      </c>
      <c r="AG16" s="131">
        <v>0.18498541032182658</v>
      </c>
      <c r="AH16" s="131">
        <v>3.6120493312791688</v>
      </c>
      <c r="AI16" s="132">
        <v>7.1818812818871106E-2</v>
      </c>
      <c r="AJ16" s="132">
        <v>0.2831477332973884</v>
      </c>
      <c r="AK16" s="132">
        <v>3.2570827851629094</v>
      </c>
      <c r="AL16" s="131">
        <v>0.54339464282036554</v>
      </c>
      <c r="AM16" s="132">
        <v>2.3123176290228323E-2</v>
      </c>
      <c r="AN16" s="132">
        <v>1.1561588145114161E-2</v>
      </c>
      <c r="AO16" s="132">
        <v>4.6246352580456646E-2</v>
      </c>
      <c r="AP16" s="132">
        <v>1.1561588145114161E-2</v>
      </c>
      <c r="AQ16" s="132">
        <v>0.4509019376594523</v>
      </c>
      <c r="AR16" s="131">
        <v>0.55247883387005703</v>
      </c>
      <c r="AS16" s="131">
        <v>0.19654699846694074</v>
      </c>
      <c r="AT16" s="132">
        <v>9.2492705160913291E-2</v>
      </c>
      <c r="AU16" s="132">
        <v>3.4684764435342484E-2</v>
      </c>
      <c r="AV16" s="132">
        <v>0</v>
      </c>
      <c r="AW16" s="132">
        <v>6.9369528870684968E-2</v>
      </c>
      <c r="AX16" s="131">
        <v>1.1561588145114161E-2</v>
      </c>
      <c r="AY16" s="132">
        <v>1.1561588145114161E-2</v>
      </c>
      <c r="AZ16" s="132">
        <v>0</v>
      </c>
      <c r="BA16" s="132">
        <v>0</v>
      </c>
      <c r="BB16" s="131">
        <v>7.7000177046460312</v>
      </c>
      <c r="BC16" s="132">
        <v>0</v>
      </c>
      <c r="BD16" s="131">
        <v>7.7000177046460312</v>
      </c>
      <c r="BE16" s="132">
        <v>1.2255283433821011</v>
      </c>
      <c r="BF16" s="132">
        <v>0</v>
      </c>
      <c r="BG16" s="132">
        <v>6.47448936126393</v>
      </c>
      <c r="BH16" s="132">
        <v>0</v>
      </c>
      <c r="BI16" s="132">
        <v>0</v>
      </c>
      <c r="BJ16" s="131">
        <v>7.7000177046460312</v>
      </c>
      <c r="BK16" s="132">
        <v>7.7000177046460312</v>
      </c>
      <c r="BL16" s="132">
        <v>0</v>
      </c>
      <c r="BM16" s="132">
        <v>0</v>
      </c>
      <c r="BN16" s="132">
        <v>0</v>
      </c>
      <c r="BO16" s="131">
        <v>0</v>
      </c>
      <c r="BP16" s="131">
        <v>0</v>
      </c>
      <c r="BQ16" s="131">
        <v>0</v>
      </c>
      <c r="BR16" s="132">
        <v>0</v>
      </c>
      <c r="BS16" s="132">
        <v>0</v>
      </c>
      <c r="BT16" s="131">
        <v>1.2429238224140842E-2</v>
      </c>
      <c r="BU16" s="132">
        <v>9.2112826305020042E-3</v>
      </c>
      <c r="BV16" s="132">
        <v>3.2179555936388379E-3</v>
      </c>
      <c r="BW16" s="131">
        <v>1.8523561775859156E-2</v>
      </c>
      <c r="BX16" s="132">
        <v>1.4971314144423849E-2</v>
      </c>
      <c r="BY16" s="132">
        <v>3.713884296146119E-4</v>
      </c>
      <c r="BZ16" s="132">
        <v>3.1808592018206941E-3</v>
      </c>
      <c r="CA16" s="131">
        <v>0</v>
      </c>
      <c r="CB16" s="131">
        <v>0</v>
      </c>
      <c r="CC16" s="131">
        <v>67.101634760959641</v>
      </c>
      <c r="CD16" s="132">
        <v>58.073392151312092</v>
      </c>
      <c r="CE16" s="132">
        <v>1.9885931609596357</v>
      </c>
      <c r="CF16" s="132">
        <v>7.0396494486879133</v>
      </c>
      <c r="CG16" s="50"/>
      <c r="CH16" s="125">
        <v>0</v>
      </c>
      <c r="CI16" s="64"/>
      <c r="CJ16" s="50"/>
      <c r="CK16" s="126">
        <v>98.063905236161659</v>
      </c>
      <c r="CL16" s="9"/>
    </row>
    <row r="17" spans="1:90" s="23" customFormat="1" ht="26.25" customHeight="1" x14ac:dyDescent="0.25">
      <c r="A17" s="278" t="s">
        <v>36</v>
      </c>
      <c r="B17" s="229" t="s">
        <v>178</v>
      </c>
      <c r="C17" s="119">
        <v>445455.47694695788</v>
      </c>
      <c r="D17" s="131">
        <v>19322.880223008513</v>
      </c>
      <c r="E17" s="132">
        <v>19322.805748060709</v>
      </c>
      <c r="F17" s="132">
        <v>7.4474947801755953E-2</v>
      </c>
      <c r="G17" s="132">
        <v>0</v>
      </c>
      <c r="H17" s="131">
        <v>1952.7651001252232</v>
      </c>
      <c r="I17" s="131">
        <v>199160.78140806651</v>
      </c>
      <c r="J17" s="132">
        <v>40879.476229864908</v>
      </c>
      <c r="K17" s="132">
        <v>3990.0706182488216</v>
      </c>
      <c r="L17" s="132">
        <v>371.97816643671683</v>
      </c>
      <c r="M17" s="132">
        <v>3142.6571500199134</v>
      </c>
      <c r="N17" s="132">
        <v>2473.3733002928002</v>
      </c>
      <c r="O17" s="132">
        <v>30466.114657830618</v>
      </c>
      <c r="P17" s="132">
        <v>59837.710053390838</v>
      </c>
      <c r="Q17" s="132">
        <v>2172.9173396249607</v>
      </c>
      <c r="R17" s="132">
        <v>662.53098672408055</v>
      </c>
      <c r="S17" s="132">
        <v>20390.324894350848</v>
      </c>
      <c r="T17" s="132">
        <v>26796.202218555311</v>
      </c>
      <c r="U17" s="132">
        <v>1898.4363933490843</v>
      </c>
      <c r="V17" s="132">
        <v>638.04128064319343</v>
      </c>
      <c r="W17" s="132">
        <v>468.22764682086245</v>
      </c>
      <c r="X17" s="132">
        <v>1770.4354349144683</v>
      </c>
      <c r="Y17" s="132">
        <v>1345.9336306585512</v>
      </c>
      <c r="Z17" s="132">
        <v>246.51087163683709</v>
      </c>
      <c r="AA17" s="132">
        <v>575.08043463833246</v>
      </c>
      <c r="AB17" s="132">
        <v>1034.760100065409</v>
      </c>
      <c r="AC17" s="131">
        <v>140045.74443907224</v>
      </c>
      <c r="AD17" s="131">
        <v>2055.945711651174</v>
      </c>
      <c r="AE17" s="132">
        <v>517.29694123690024</v>
      </c>
      <c r="AF17" s="132">
        <v>1538.6487704142737</v>
      </c>
      <c r="AG17" s="131">
        <v>6452.756516089984</v>
      </c>
      <c r="AH17" s="131">
        <v>14879.327931044443</v>
      </c>
      <c r="AI17" s="132">
        <v>2070.5841259237613</v>
      </c>
      <c r="AJ17" s="132">
        <v>5388.2112212185702</v>
      </c>
      <c r="AK17" s="132">
        <v>7420.5325839021116</v>
      </c>
      <c r="AL17" s="131">
        <v>4847.8772321092283</v>
      </c>
      <c r="AM17" s="132">
        <v>2036.7299189575688</v>
      </c>
      <c r="AN17" s="132">
        <v>9.0817565216510587</v>
      </c>
      <c r="AO17" s="132">
        <v>2.481873058138615</v>
      </c>
      <c r="AP17" s="132">
        <v>2443.737309064838</v>
      </c>
      <c r="AQ17" s="132">
        <v>355.84637450703241</v>
      </c>
      <c r="AR17" s="131">
        <v>9501.5409841747114</v>
      </c>
      <c r="AS17" s="131">
        <v>2732.3663121213931</v>
      </c>
      <c r="AT17" s="132">
        <v>744.59211788762195</v>
      </c>
      <c r="AU17" s="132">
        <v>675.59279400085529</v>
      </c>
      <c r="AV17" s="132">
        <v>203.72868271449968</v>
      </c>
      <c r="AW17" s="132">
        <v>1108.4527175184162</v>
      </c>
      <c r="AX17" s="131">
        <v>1448.5997997921395</v>
      </c>
      <c r="AY17" s="132">
        <v>714.47035268302636</v>
      </c>
      <c r="AZ17" s="132">
        <v>289.28611867725004</v>
      </c>
      <c r="BA17" s="132">
        <v>444.84332843186309</v>
      </c>
      <c r="BB17" s="131">
        <v>439.13155041239111</v>
      </c>
      <c r="BC17" s="132">
        <v>0</v>
      </c>
      <c r="BD17" s="131">
        <v>8990.5683503893288</v>
      </c>
      <c r="BE17" s="132">
        <v>6251.0448171661237</v>
      </c>
      <c r="BF17" s="132">
        <v>768.60324514210561</v>
      </c>
      <c r="BG17" s="132">
        <v>1318.6390385430948</v>
      </c>
      <c r="BH17" s="132">
        <v>251.12088753584982</v>
      </c>
      <c r="BI17" s="132">
        <v>401.16036200215416</v>
      </c>
      <c r="BJ17" s="131">
        <v>3613.3737184057186</v>
      </c>
      <c r="BK17" s="132">
        <v>192.05523036258691</v>
      </c>
      <c r="BL17" s="132">
        <v>2690.2554292918112</v>
      </c>
      <c r="BM17" s="132">
        <v>227.02217957876317</v>
      </c>
      <c r="BN17" s="132">
        <v>504.04087917255731</v>
      </c>
      <c r="BO17" s="131">
        <v>6611.2711326348553</v>
      </c>
      <c r="BP17" s="131">
        <v>5425.2105059342712</v>
      </c>
      <c r="BQ17" s="131">
        <v>9708.645205167697</v>
      </c>
      <c r="BR17" s="132">
        <v>5706.1610350545234</v>
      </c>
      <c r="BS17" s="132">
        <v>4002.4841701131736</v>
      </c>
      <c r="BT17" s="131">
        <v>3657.392436796531</v>
      </c>
      <c r="BU17" s="132">
        <v>1943.0065859052415</v>
      </c>
      <c r="BV17" s="132">
        <v>1714.3858508912892</v>
      </c>
      <c r="BW17" s="131">
        <v>3849.5048657715565</v>
      </c>
      <c r="BX17" s="132">
        <v>970.41989277839332</v>
      </c>
      <c r="BY17" s="132">
        <v>271.37227781904619</v>
      </c>
      <c r="BZ17" s="132">
        <v>2607.712695174117</v>
      </c>
      <c r="CA17" s="131">
        <v>759.79352418993858</v>
      </c>
      <c r="CB17" s="131">
        <v>0</v>
      </c>
      <c r="CC17" s="131">
        <v>139546.46026128551</v>
      </c>
      <c r="CD17" s="132">
        <v>114496.01468667283</v>
      </c>
      <c r="CE17" s="132">
        <v>139.03714870617017</v>
      </c>
      <c r="CF17" s="132">
        <v>24911.408425906502</v>
      </c>
      <c r="CG17" s="50"/>
      <c r="CH17" s="125">
        <v>0</v>
      </c>
      <c r="CI17" s="64"/>
      <c r="CJ17" s="50"/>
      <c r="CK17" s="126">
        <v>585001.93720824341</v>
      </c>
      <c r="CL17" s="9"/>
    </row>
    <row r="18" spans="1:90" s="23" customFormat="1" ht="26.25" customHeight="1" x14ac:dyDescent="0.25">
      <c r="A18" s="278" t="s">
        <v>37</v>
      </c>
      <c r="B18" s="229" t="s">
        <v>179</v>
      </c>
      <c r="C18" s="119">
        <v>19186.377963204868</v>
      </c>
      <c r="D18" s="131">
        <v>277.64593101517323</v>
      </c>
      <c r="E18" s="132">
        <v>12.388019881311129</v>
      </c>
      <c r="F18" s="132">
        <v>199.65795994203174</v>
      </c>
      <c r="G18" s="132">
        <v>65.599951191830371</v>
      </c>
      <c r="H18" s="131">
        <v>105.90053904724311</v>
      </c>
      <c r="I18" s="131">
        <v>2442.0094679209333</v>
      </c>
      <c r="J18" s="132">
        <v>51.054208615286981</v>
      </c>
      <c r="K18" s="132">
        <v>17.21553651663746</v>
      </c>
      <c r="L18" s="132">
        <v>16.309939687544784</v>
      </c>
      <c r="M18" s="132">
        <v>8.5963778018234027</v>
      </c>
      <c r="N18" s="132">
        <v>25.614253416299544</v>
      </c>
      <c r="O18" s="132">
        <v>1083.6906855653185</v>
      </c>
      <c r="P18" s="132">
        <v>262.02325240625697</v>
      </c>
      <c r="Q18" s="132">
        <v>6.5740209756385184</v>
      </c>
      <c r="R18" s="132">
        <v>33.084359563281311</v>
      </c>
      <c r="S18" s="132">
        <v>168.7618434035677</v>
      </c>
      <c r="T18" s="132">
        <v>1.4771934334298604</v>
      </c>
      <c r="U18" s="132">
        <v>344.28262187068464</v>
      </c>
      <c r="V18" s="132">
        <v>13.239274308245109</v>
      </c>
      <c r="W18" s="132">
        <v>10.84141522799414</v>
      </c>
      <c r="X18" s="132">
        <v>56.300128358395128</v>
      </c>
      <c r="Y18" s="132">
        <v>25.387132831183475</v>
      </c>
      <c r="Z18" s="132">
        <v>6.2022298523718886</v>
      </c>
      <c r="AA18" s="132">
        <v>19.547734643744192</v>
      </c>
      <c r="AB18" s="132">
        <v>291.80725944322955</v>
      </c>
      <c r="AC18" s="131">
        <v>0</v>
      </c>
      <c r="AD18" s="131">
        <v>73.505653249187318</v>
      </c>
      <c r="AE18" s="132">
        <v>22.471017996417661</v>
      </c>
      <c r="AF18" s="132">
        <v>51.034635252769661</v>
      </c>
      <c r="AG18" s="131">
        <v>1563.8404402515905</v>
      </c>
      <c r="AH18" s="131">
        <v>1176.3692536183994</v>
      </c>
      <c r="AI18" s="132">
        <v>187.43883704643383</v>
      </c>
      <c r="AJ18" s="132">
        <v>779.90340415541812</v>
      </c>
      <c r="AK18" s="132">
        <v>209.02701241654745</v>
      </c>
      <c r="AL18" s="131">
        <v>2852.331238100322</v>
      </c>
      <c r="AM18" s="132">
        <v>1569.0690426596425</v>
      </c>
      <c r="AN18" s="132">
        <v>2.6211754739530031</v>
      </c>
      <c r="AO18" s="132">
        <v>101.49482475675178</v>
      </c>
      <c r="AP18" s="132">
        <v>1130.8374916393634</v>
      </c>
      <c r="AQ18" s="132">
        <v>48.308703570611847</v>
      </c>
      <c r="AR18" s="131">
        <v>109.65182823860086</v>
      </c>
      <c r="AS18" s="131">
        <v>410.75725657181044</v>
      </c>
      <c r="AT18" s="132">
        <v>12.403144001341108</v>
      </c>
      <c r="AU18" s="132">
        <v>73.316672632208864</v>
      </c>
      <c r="AV18" s="132">
        <v>16.221639292758951</v>
      </c>
      <c r="AW18" s="132">
        <v>308.8158006455015</v>
      </c>
      <c r="AX18" s="131">
        <v>237.88883561902733</v>
      </c>
      <c r="AY18" s="132">
        <v>1.9563028665771291E-3</v>
      </c>
      <c r="AZ18" s="132">
        <v>63.178470273476798</v>
      </c>
      <c r="BA18" s="132">
        <v>174.70840904268397</v>
      </c>
      <c r="BB18" s="131">
        <v>106.72343018119341</v>
      </c>
      <c r="BC18" s="132">
        <v>0</v>
      </c>
      <c r="BD18" s="131">
        <v>1510.422247918736</v>
      </c>
      <c r="BE18" s="132">
        <v>672.07230903298318</v>
      </c>
      <c r="BF18" s="132">
        <v>708.27543852714507</v>
      </c>
      <c r="BG18" s="132">
        <v>9.4433429454305902</v>
      </c>
      <c r="BH18" s="132">
        <v>104.31740202182485</v>
      </c>
      <c r="BI18" s="132">
        <v>16.31375539135221</v>
      </c>
      <c r="BJ18" s="131">
        <v>3618.196993841781</v>
      </c>
      <c r="BK18" s="132">
        <v>3137.7674766361888</v>
      </c>
      <c r="BL18" s="132">
        <v>54.115358937390972</v>
      </c>
      <c r="BM18" s="132">
        <v>35.424812006833832</v>
      </c>
      <c r="BN18" s="132">
        <v>390.88934626136728</v>
      </c>
      <c r="BO18" s="131">
        <v>2148.3616037915717</v>
      </c>
      <c r="BP18" s="131">
        <v>152.18270843114448</v>
      </c>
      <c r="BQ18" s="131">
        <v>1880.4428867247659</v>
      </c>
      <c r="BR18" s="132">
        <v>1678.484420799286</v>
      </c>
      <c r="BS18" s="132">
        <v>201.95846592548</v>
      </c>
      <c r="BT18" s="131">
        <v>91.296416911637607</v>
      </c>
      <c r="BU18" s="132">
        <v>50.260334407170099</v>
      </c>
      <c r="BV18" s="132">
        <v>41.036082504467515</v>
      </c>
      <c r="BW18" s="131">
        <v>428.43119231666589</v>
      </c>
      <c r="BX18" s="132">
        <v>34.322380931907169</v>
      </c>
      <c r="BY18" s="132">
        <v>10.428412856028531</v>
      </c>
      <c r="BZ18" s="132">
        <v>383.68039852873017</v>
      </c>
      <c r="CA18" s="131">
        <v>0.42003945508527685</v>
      </c>
      <c r="CB18" s="131">
        <v>0</v>
      </c>
      <c r="CC18" s="131">
        <v>45698.354231091922</v>
      </c>
      <c r="CD18" s="132">
        <v>279.10246097257073</v>
      </c>
      <c r="CE18" s="132">
        <v>44525.930497699897</v>
      </c>
      <c r="CF18" s="132">
        <v>893.32127241945057</v>
      </c>
      <c r="CG18" s="50"/>
      <c r="CH18" s="125">
        <v>0</v>
      </c>
      <c r="CI18" s="64"/>
      <c r="CJ18" s="50"/>
      <c r="CK18" s="126">
        <v>64884.73219429679</v>
      </c>
      <c r="CL18" s="9"/>
    </row>
    <row r="19" spans="1:90" s="23" customFormat="1" ht="26.25" customHeight="1" x14ac:dyDescent="0.25">
      <c r="A19" s="278" t="s">
        <v>38</v>
      </c>
      <c r="B19" s="229" t="s">
        <v>180</v>
      </c>
      <c r="C19" s="119">
        <v>57764.506843238036</v>
      </c>
      <c r="D19" s="131">
        <v>279.20034951565145</v>
      </c>
      <c r="E19" s="132">
        <v>279.20034951565145</v>
      </c>
      <c r="F19" s="132">
        <v>0</v>
      </c>
      <c r="G19" s="132">
        <v>0</v>
      </c>
      <c r="H19" s="131">
        <v>0</v>
      </c>
      <c r="I19" s="131">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55.830458602578993</v>
      </c>
      <c r="AD19" s="131">
        <v>0</v>
      </c>
      <c r="AE19" s="132">
        <v>0</v>
      </c>
      <c r="AF19" s="132">
        <v>0</v>
      </c>
      <c r="AG19" s="131">
        <v>0</v>
      </c>
      <c r="AH19" s="131">
        <v>0</v>
      </c>
      <c r="AI19" s="132">
        <v>0</v>
      </c>
      <c r="AJ19" s="132">
        <v>0</v>
      </c>
      <c r="AK19" s="132">
        <v>0</v>
      </c>
      <c r="AL19" s="131">
        <v>56030.135236460672</v>
      </c>
      <c r="AM19" s="132">
        <v>0</v>
      </c>
      <c r="AN19" s="132">
        <v>0</v>
      </c>
      <c r="AO19" s="132">
        <v>56030.135236460672</v>
      </c>
      <c r="AP19" s="132">
        <v>0</v>
      </c>
      <c r="AQ19" s="132">
        <v>0</v>
      </c>
      <c r="AR19" s="131">
        <v>0</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1399.3407986591374</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57764.506843238036</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168077.55284905716</v>
      </c>
      <c r="D21" s="131">
        <v>12253.332329880675</v>
      </c>
      <c r="E21" s="132">
        <v>7443.7078748080348</v>
      </c>
      <c r="F21" s="132">
        <v>4006.6323368391259</v>
      </c>
      <c r="G21" s="132">
        <v>802.99211823351402</v>
      </c>
      <c r="H21" s="131">
        <v>395.76486279196001</v>
      </c>
      <c r="I21" s="131">
        <v>19165.566744136257</v>
      </c>
      <c r="J21" s="132">
        <v>3285.7537520129572</v>
      </c>
      <c r="K21" s="132">
        <v>371.54011248756353</v>
      </c>
      <c r="L21" s="132">
        <v>723.02818088628919</v>
      </c>
      <c r="M21" s="132">
        <v>450.05015310287854</v>
      </c>
      <c r="N21" s="132">
        <v>209.63774432448514</v>
      </c>
      <c r="O21" s="132">
        <v>7259.0251028597513</v>
      </c>
      <c r="P21" s="132">
        <v>251.70031466442026</v>
      </c>
      <c r="Q21" s="132">
        <v>455.29254600821241</v>
      </c>
      <c r="R21" s="132">
        <v>491.6547980188567</v>
      </c>
      <c r="S21" s="132">
        <v>1473.6511863788039</v>
      </c>
      <c r="T21" s="132">
        <v>1333.1940910246021</v>
      </c>
      <c r="U21" s="132">
        <v>805.46459344371044</v>
      </c>
      <c r="V21" s="132">
        <v>304.98376622417254</v>
      </c>
      <c r="W21" s="132">
        <v>260.8268687565091</v>
      </c>
      <c r="X21" s="132">
        <v>444.6247818180068</v>
      </c>
      <c r="Y21" s="132">
        <v>288.59533277227041</v>
      </c>
      <c r="Z21" s="132">
        <v>77.071680766749779</v>
      </c>
      <c r="AA21" s="132">
        <v>378.13933711260808</v>
      </c>
      <c r="AB21" s="132">
        <v>301.3324014734095</v>
      </c>
      <c r="AC21" s="131">
        <v>929.79698440608718</v>
      </c>
      <c r="AD21" s="131">
        <v>3980.4128710886253</v>
      </c>
      <c r="AE21" s="132">
        <v>129.7219499407675</v>
      </c>
      <c r="AF21" s="132">
        <v>3850.6909211478578</v>
      </c>
      <c r="AG21" s="131">
        <v>18693.559765433583</v>
      </c>
      <c r="AH21" s="131">
        <v>16997.875561033918</v>
      </c>
      <c r="AI21" s="132">
        <v>4944.4812679207816</v>
      </c>
      <c r="AJ21" s="132">
        <v>8203.3411497848465</v>
      </c>
      <c r="AK21" s="132">
        <v>3850.0531433282872</v>
      </c>
      <c r="AL21" s="131">
        <v>57062.158236814648</v>
      </c>
      <c r="AM21" s="132">
        <v>43569.479940045341</v>
      </c>
      <c r="AN21" s="132">
        <v>8284.9863488265728</v>
      </c>
      <c r="AO21" s="132">
        <v>7.3365360315658137</v>
      </c>
      <c r="AP21" s="132">
        <v>3797.0726794596649</v>
      </c>
      <c r="AQ21" s="132">
        <v>1403.2827324515017</v>
      </c>
      <c r="AR21" s="131">
        <v>3227.7937425894811</v>
      </c>
      <c r="AS21" s="131">
        <v>2870.8880355628457</v>
      </c>
      <c r="AT21" s="132">
        <v>422.62554020931316</v>
      </c>
      <c r="AU21" s="132">
        <v>162.78314012741583</v>
      </c>
      <c r="AV21" s="132">
        <v>269.29321789878111</v>
      </c>
      <c r="AW21" s="132">
        <v>2016.1861373273355</v>
      </c>
      <c r="AX21" s="131">
        <v>0</v>
      </c>
      <c r="AY21" s="132">
        <v>0</v>
      </c>
      <c r="AZ21" s="132">
        <v>0</v>
      </c>
      <c r="BA21" s="132">
        <v>0</v>
      </c>
      <c r="BB21" s="131">
        <v>2486.0783510236788</v>
      </c>
      <c r="BC21" s="132">
        <v>0</v>
      </c>
      <c r="BD21" s="131">
        <v>6073.1224998170628</v>
      </c>
      <c r="BE21" s="132">
        <v>3419.4991962632485</v>
      </c>
      <c r="BF21" s="132">
        <v>2194.1799159066395</v>
      </c>
      <c r="BG21" s="132">
        <v>175.36371392176164</v>
      </c>
      <c r="BH21" s="132">
        <v>51.672029861576661</v>
      </c>
      <c r="BI21" s="132">
        <v>232.40764386383697</v>
      </c>
      <c r="BJ21" s="131">
        <v>6792.8596191953175</v>
      </c>
      <c r="BK21" s="132">
        <v>2076.1165583403517</v>
      </c>
      <c r="BL21" s="132">
        <v>247.78337129345078</v>
      </c>
      <c r="BM21" s="132">
        <v>87.008622561454303</v>
      </c>
      <c r="BN21" s="132">
        <v>4381.9510670000609</v>
      </c>
      <c r="BO21" s="131">
        <v>6731.6444509470912</v>
      </c>
      <c r="BP21" s="131">
        <v>2205.0528592210148</v>
      </c>
      <c r="BQ21" s="131">
        <v>7065.3760236556718</v>
      </c>
      <c r="BR21" s="132">
        <v>4701.5347031679667</v>
      </c>
      <c r="BS21" s="132">
        <v>2363.8413204877052</v>
      </c>
      <c r="BT21" s="131">
        <v>437.23592132703072</v>
      </c>
      <c r="BU21" s="132">
        <v>254.04828066975455</v>
      </c>
      <c r="BV21" s="132">
        <v>183.18764065727618</v>
      </c>
      <c r="BW21" s="131">
        <v>709.03399013224157</v>
      </c>
      <c r="BX21" s="132">
        <v>122.15500023650524</v>
      </c>
      <c r="BY21" s="132">
        <v>211.03495510281462</v>
      </c>
      <c r="BZ21" s="132">
        <v>375.84403479292166</v>
      </c>
      <c r="CA21" s="131">
        <v>0</v>
      </c>
      <c r="CB21" s="131">
        <v>0</v>
      </c>
      <c r="CC21" s="131">
        <v>61196.984501729152</v>
      </c>
      <c r="CD21" s="132">
        <v>0</v>
      </c>
      <c r="CE21" s="132">
        <v>61196.984501729152</v>
      </c>
      <c r="CF21" s="132">
        <v>0</v>
      </c>
      <c r="CG21" s="50"/>
      <c r="CH21" s="125">
        <v>0</v>
      </c>
      <c r="CI21" s="64"/>
      <c r="CJ21" s="50"/>
      <c r="CK21" s="126">
        <v>229274.53735078633</v>
      </c>
      <c r="CL21" s="9"/>
    </row>
    <row r="22" spans="1:90" s="23" customFormat="1" ht="26.25" customHeight="1" x14ac:dyDescent="0.25">
      <c r="A22" s="278" t="s">
        <v>41</v>
      </c>
      <c r="B22" s="229" t="s">
        <v>183</v>
      </c>
      <c r="C22" s="119">
        <v>43003.050815963987</v>
      </c>
      <c r="D22" s="131">
        <v>9278.9085419633248</v>
      </c>
      <c r="E22" s="132">
        <v>8052.9968001288516</v>
      </c>
      <c r="F22" s="132">
        <v>7.0941120833669205</v>
      </c>
      <c r="G22" s="132">
        <v>1218.8176297511066</v>
      </c>
      <c r="H22" s="131">
        <v>195.09038328313096</v>
      </c>
      <c r="I22" s="131">
        <v>6057.6832627333224</v>
      </c>
      <c r="J22" s="132">
        <v>729.49924381439996</v>
      </c>
      <c r="K22" s="132">
        <v>72.998810217565975</v>
      </c>
      <c r="L22" s="132">
        <v>323.89390365640133</v>
      </c>
      <c r="M22" s="132">
        <v>44.124275067098502</v>
      </c>
      <c r="N22" s="132">
        <v>31.28086118307273</v>
      </c>
      <c r="O22" s="132">
        <v>27.967240393735544</v>
      </c>
      <c r="P22" s="132">
        <v>1026.4304602500097</v>
      </c>
      <c r="Q22" s="132">
        <v>69.412217013141571</v>
      </c>
      <c r="R22" s="132">
        <v>559.28962528446289</v>
      </c>
      <c r="S22" s="132">
        <v>1609.733060219053</v>
      </c>
      <c r="T22" s="132">
        <v>379.3383094151252</v>
      </c>
      <c r="U22" s="132">
        <v>210.26645220639261</v>
      </c>
      <c r="V22" s="132">
        <v>52.348885097648662</v>
      </c>
      <c r="W22" s="132">
        <v>38.4037097540999</v>
      </c>
      <c r="X22" s="132">
        <v>166.17071149869864</v>
      </c>
      <c r="Y22" s="132">
        <v>86.738381351662312</v>
      </c>
      <c r="Z22" s="132">
        <v>33.148716683961979</v>
      </c>
      <c r="AA22" s="132">
        <v>477.92487618970671</v>
      </c>
      <c r="AB22" s="132">
        <v>118.71352343708593</v>
      </c>
      <c r="AC22" s="131">
        <v>186.37617047915688</v>
      </c>
      <c r="AD22" s="131">
        <v>2068.1711493080916</v>
      </c>
      <c r="AE22" s="132">
        <v>499.17319510698462</v>
      </c>
      <c r="AF22" s="132">
        <v>1568.9979542011069</v>
      </c>
      <c r="AG22" s="131">
        <v>5638.9550646631169</v>
      </c>
      <c r="AH22" s="131">
        <v>3780.9932115136135</v>
      </c>
      <c r="AI22" s="132">
        <v>543.93302462570523</v>
      </c>
      <c r="AJ22" s="132">
        <v>1041.5089976691697</v>
      </c>
      <c r="AK22" s="132">
        <v>2195.5511892187383</v>
      </c>
      <c r="AL22" s="131">
        <v>1537.8171017726686</v>
      </c>
      <c r="AM22" s="132">
        <v>1264.0879777676175</v>
      </c>
      <c r="AN22" s="132">
        <v>0.52521598559220883</v>
      </c>
      <c r="AO22" s="132">
        <v>0.51939396371409829</v>
      </c>
      <c r="AP22" s="132">
        <v>209.05139704999971</v>
      </c>
      <c r="AQ22" s="132">
        <v>63.633117005745135</v>
      </c>
      <c r="AR22" s="131">
        <v>1299.9793723769872</v>
      </c>
      <c r="AS22" s="131">
        <v>695.73116598834849</v>
      </c>
      <c r="AT22" s="132">
        <v>31.069439507368372</v>
      </c>
      <c r="AU22" s="132">
        <v>559.46780106663414</v>
      </c>
      <c r="AV22" s="132">
        <v>32.80884316496708</v>
      </c>
      <c r="AW22" s="132">
        <v>72.38508224937884</v>
      </c>
      <c r="AX22" s="131">
        <v>232.24101519986883</v>
      </c>
      <c r="AY22" s="132">
        <v>123.90671775912382</v>
      </c>
      <c r="AZ22" s="132">
        <v>58.339269044838545</v>
      </c>
      <c r="BA22" s="132">
        <v>49.995028395906481</v>
      </c>
      <c r="BB22" s="131">
        <v>62.031274645088786</v>
      </c>
      <c r="BC22" s="132">
        <v>0</v>
      </c>
      <c r="BD22" s="131">
        <v>1240.834124575704</v>
      </c>
      <c r="BE22" s="132">
        <v>785.65505035006868</v>
      </c>
      <c r="BF22" s="132">
        <v>81.238476683985496</v>
      </c>
      <c r="BG22" s="132">
        <v>293.84654294752659</v>
      </c>
      <c r="BH22" s="132">
        <v>31.093752484830869</v>
      </c>
      <c r="BI22" s="132">
        <v>49.000302109292306</v>
      </c>
      <c r="BJ22" s="131">
        <v>433.47184998477587</v>
      </c>
      <c r="BK22" s="132">
        <v>19.868304788770423</v>
      </c>
      <c r="BL22" s="132">
        <v>257.75752304080214</v>
      </c>
      <c r="BM22" s="132">
        <v>22.994149160028289</v>
      </c>
      <c r="BN22" s="132">
        <v>132.85187299517497</v>
      </c>
      <c r="BO22" s="131">
        <v>1249.2130765151078</v>
      </c>
      <c r="BP22" s="131">
        <v>1361.9640226057682</v>
      </c>
      <c r="BQ22" s="131">
        <v>1265.7283459662121</v>
      </c>
      <c r="BR22" s="132">
        <v>660.0874877427575</v>
      </c>
      <c r="BS22" s="132">
        <v>605.64085822345476</v>
      </c>
      <c r="BT22" s="131">
        <v>2822.9304158573018</v>
      </c>
      <c r="BU22" s="132">
        <v>1410.1847142383183</v>
      </c>
      <c r="BV22" s="132">
        <v>1412.7457016189835</v>
      </c>
      <c r="BW22" s="131">
        <v>2830.0777573031883</v>
      </c>
      <c r="BX22" s="132">
        <v>405.01270993722744</v>
      </c>
      <c r="BY22" s="132">
        <v>97.546336812992578</v>
      </c>
      <c r="BZ22" s="132">
        <v>2327.5187105529685</v>
      </c>
      <c r="CA22" s="131">
        <v>764.85350922920782</v>
      </c>
      <c r="CB22" s="131">
        <v>0</v>
      </c>
      <c r="CC22" s="131">
        <v>106593.407638144</v>
      </c>
      <c r="CD22" s="132">
        <v>98115.146634289966</v>
      </c>
      <c r="CE22" s="132">
        <v>0</v>
      </c>
      <c r="CF22" s="132">
        <v>8478.2610038540333</v>
      </c>
      <c r="CG22" s="50"/>
      <c r="CH22" s="125">
        <v>0</v>
      </c>
      <c r="CI22" s="64"/>
      <c r="CJ22" s="50"/>
      <c r="CK22" s="126">
        <v>149596.45845410798</v>
      </c>
      <c r="CL22" s="9"/>
    </row>
    <row r="23" spans="1:90" s="23" customFormat="1" ht="26.25" customHeight="1" x14ac:dyDescent="0.25">
      <c r="A23" s="278" t="s">
        <v>42</v>
      </c>
      <c r="B23" s="229" t="s">
        <v>184</v>
      </c>
      <c r="C23" s="119">
        <v>29246.188660410851</v>
      </c>
      <c r="D23" s="131">
        <v>4081.0127001435076</v>
      </c>
      <c r="E23" s="132">
        <v>268.19389224057142</v>
      </c>
      <c r="F23" s="132">
        <v>2584.8117206713068</v>
      </c>
      <c r="G23" s="132">
        <v>1228.0070872316289</v>
      </c>
      <c r="H23" s="131">
        <v>47.775701566543759</v>
      </c>
      <c r="I23" s="131">
        <v>3768.2808855179765</v>
      </c>
      <c r="J23" s="132">
        <v>4.5519999999999996</v>
      </c>
      <c r="K23" s="132">
        <v>0</v>
      </c>
      <c r="L23" s="132">
        <v>8.9294588876593881</v>
      </c>
      <c r="M23" s="132">
        <v>552.14445580529161</v>
      </c>
      <c r="N23" s="132">
        <v>3.4876317787412026</v>
      </c>
      <c r="O23" s="132">
        <v>0</v>
      </c>
      <c r="P23" s="132">
        <v>1830.5010776678639</v>
      </c>
      <c r="Q23" s="132">
        <v>72.514079691669053</v>
      </c>
      <c r="R23" s="132">
        <v>16.835924402900329</v>
      </c>
      <c r="S23" s="132">
        <v>870.87490643345632</v>
      </c>
      <c r="T23" s="132">
        <v>359.20326</v>
      </c>
      <c r="U23" s="132">
        <v>0.2296788765651564</v>
      </c>
      <c r="V23" s="132">
        <v>10.698561909532403</v>
      </c>
      <c r="W23" s="132">
        <v>9.9564020423064861</v>
      </c>
      <c r="X23" s="132">
        <v>8.362581776242943E-2</v>
      </c>
      <c r="Y23" s="132">
        <v>0</v>
      </c>
      <c r="Z23" s="132">
        <v>0</v>
      </c>
      <c r="AA23" s="132">
        <v>14.673149573486908</v>
      </c>
      <c r="AB23" s="132">
        <v>13.596672630740979</v>
      </c>
      <c r="AC23" s="131">
        <v>0</v>
      </c>
      <c r="AD23" s="131">
        <v>0</v>
      </c>
      <c r="AE23" s="132">
        <v>0</v>
      </c>
      <c r="AF23" s="132">
        <v>0</v>
      </c>
      <c r="AG23" s="131">
        <v>166.12233116709359</v>
      </c>
      <c r="AH23" s="131">
        <v>0</v>
      </c>
      <c r="AI23" s="132">
        <v>0</v>
      </c>
      <c r="AJ23" s="132">
        <v>0</v>
      </c>
      <c r="AK23" s="132">
        <v>0</v>
      </c>
      <c r="AL23" s="131">
        <v>21182.99704201573</v>
      </c>
      <c r="AM23" s="132">
        <v>0</v>
      </c>
      <c r="AN23" s="132">
        <v>21182.99704201573</v>
      </c>
      <c r="AO23" s="132">
        <v>0</v>
      </c>
      <c r="AP23" s="132">
        <v>0</v>
      </c>
      <c r="AQ23" s="132">
        <v>0</v>
      </c>
      <c r="AR23" s="131">
        <v>0</v>
      </c>
      <c r="AS23" s="131">
        <v>0</v>
      </c>
      <c r="AT23" s="132">
        <v>0</v>
      </c>
      <c r="AU23" s="132">
        <v>0</v>
      </c>
      <c r="AV23" s="132">
        <v>0</v>
      </c>
      <c r="AW23" s="132">
        <v>0</v>
      </c>
      <c r="AX23" s="131">
        <v>0</v>
      </c>
      <c r="AY23" s="132">
        <v>0</v>
      </c>
      <c r="AZ23" s="132">
        <v>0</v>
      </c>
      <c r="BA23" s="132">
        <v>0</v>
      </c>
      <c r="BB23" s="131">
        <v>0</v>
      </c>
      <c r="BC23" s="132">
        <v>0</v>
      </c>
      <c r="BD23" s="131">
        <v>0</v>
      </c>
      <c r="BE23" s="132">
        <v>0</v>
      </c>
      <c r="BF23" s="132">
        <v>0</v>
      </c>
      <c r="BG23" s="132">
        <v>0</v>
      </c>
      <c r="BH23" s="132">
        <v>0</v>
      </c>
      <c r="BI23" s="132">
        <v>0</v>
      </c>
      <c r="BJ23" s="131">
        <v>0</v>
      </c>
      <c r="BK23" s="132">
        <v>0</v>
      </c>
      <c r="BL23" s="132">
        <v>0</v>
      </c>
      <c r="BM23" s="132">
        <v>0</v>
      </c>
      <c r="BN23" s="132">
        <v>0</v>
      </c>
      <c r="BO23" s="131">
        <v>0</v>
      </c>
      <c r="BP23" s="131">
        <v>0</v>
      </c>
      <c r="BQ23" s="131">
        <v>0</v>
      </c>
      <c r="BR23" s="132">
        <v>0</v>
      </c>
      <c r="BS23" s="132">
        <v>0</v>
      </c>
      <c r="BT23" s="131">
        <v>0</v>
      </c>
      <c r="BU23" s="132">
        <v>0</v>
      </c>
      <c r="BV23" s="132">
        <v>0</v>
      </c>
      <c r="BW23" s="131">
        <v>0</v>
      </c>
      <c r="BX23" s="132">
        <v>0</v>
      </c>
      <c r="BY23" s="132">
        <v>0</v>
      </c>
      <c r="BZ23" s="132">
        <v>0</v>
      </c>
      <c r="CA23" s="131">
        <v>0</v>
      </c>
      <c r="CB23" s="131">
        <v>0</v>
      </c>
      <c r="CC23" s="131">
        <v>0</v>
      </c>
      <c r="CD23" s="132">
        <v>0</v>
      </c>
      <c r="CE23" s="132">
        <v>0</v>
      </c>
      <c r="CF23" s="132">
        <v>0</v>
      </c>
      <c r="CG23" s="50"/>
      <c r="CH23" s="125">
        <v>0</v>
      </c>
      <c r="CI23" s="64"/>
      <c r="CJ23" s="50"/>
      <c r="CK23" s="126">
        <v>29246.188660410851</v>
      </c>
      <c r="CL23" s="9"/>
    </row>
    <row r="24" spans="1:90" s="23" customFormat="1" ht="26.25" customHeight="1" x14ac:dyDescent="0.25">
      <c r="A24" s="278" t="s">
        <v>43</v>
      </c>
      <c r="B24" s="229" t="s">
        <v>185</v>
      </c>
      <c r="C24" s="119">
        <v>130148.44806314155</v>
      </c>
      <c r="D24" s="131">
        <v>78.900626672145677</v>
      </c>
      <c r="E24" s="132">
        <v>78.578505139338517</v>
      </c>
      <c r="F24" s="132">
        <v>0.29578201507261992</v>
      </c>
      <c r="G24" s="132">
        <v>2.6339517734536834E-2</v>
      </c>
      <c r="H24" s="131">
        <v>3.7299628483198197</v>
      </c>
      <c r="I24" s="131">
        <v>128795.40734175402</v>
      </c>
      <c r="J24" s="132">
        <v>102.82095477766789</v>
      </c>
      <c r="K24" s="132">
        <v>12.010078448690198</v>
      </c>
      <c r="L24" s="132">
        <v>2.3924915534152222</v>
      </c>
      <c r="M24" s="132">
        <v>26.205916403494069</v>
      </c>
      <c r="N24" s="132">
        <v>17.104528070461608</v>
      </c>
      <c r="O24" s="132">
        <v>30558.042726004835</v>
      </c>
      <c r="P24" s="132">
        <v>97824.456672370507</v>
      </c>
      <c r="Q24" s="132">
        <v>84.189563613882967</v>
      </c>
      <c r="R24" s="132">
        <v>3.7120340564753249</v>
      </c>
      <c r="S24" s="132">
        <v>31.917248124838203</v>
      </c>
      <c r="T24" s="132">
        <v>26.850508134340291</v>
      </c>
      <c r="U24" s="132">
        <v>33.870063438727314</v>
      </c>
      <c r="V24" s="132">
        <v>9.7265111002750366</v>
      </c>
      <c r="W24" s="132">
        <v>8.5730709750164635</v>
      </c>
      <c r="X24" s="132">
        <v>19.339768590195483</v>
      </c>
      <c r="Y24" s="132">
        <v>7.9007507465093756</v>
      </c>
      <c r="Z24" s="132">
        <v>0.77816146570032318</v>
      </c>
      <c r="AA24" s="132">
        <v>3.4286321518866636</v>
      </c>
      <c r="AB24" s="132">
        <v>22.087661727078178</v>
      </c>
      <c r="AC24" s="131">
        <v>679.47743137887699</v>
      </c>
      <c r="AD24" s="131">
        <v>52.103400207501792</v>
      </c>
      <c r="AE24" s="132">
        <v>10.715583395592645</v>
      </c>
      <c r="AF24" s="132">
        <v>41.387816811909147</v>
      </c>
      <c r="AG24" s="131">
        <v>53.923010235457916</v>
      </c>
      <c r="AH24" s="131">
        <v>143.49458763433751</v>
      </c>
      <c r="AI24" s="132">
        <v>45.135423120353963</v>
      </c>
      <c r="AJ24" s="132">
        <v>33.164225744605488</v>
      </c>
      <c r="AK24" s="132">
        <v>65.194938769378055</v>
      </c>
      <c r="AL24" s="131">
        <v>12.156194708704396</v>
      </c>
      <c r="AM24" s="132">
        <v>7.475322807177001</v>
      </c>
      <c r="AN24" s="132">
        <v>0.17248263041805162</v>
      </c>
      <c r="AO24" s="132">
        <v>1.559491481938075</v>
      </c>
      <c r="AP24" s="132">
        <v>1.315558137857701</v>
      </c>
      <c r="AQ24" s="132">
        <v>1.6333396513135663</v>
      </c>
      <c r="AR24" s="131">
        <v>24.23974698973165</v>
      </c>
      <c r="AS24" s="131">
        <v>27.008133883945813</v>
      </c>
      <c r="AT24" s="132">
        <v>14.498514722089913</v>
      </c>
      <c r="AU24" s="132">
        <v>9.967709745273261</v>
      </c>
      <c r="AV24" s="132">
        <v>0.97154552322479515</v>
      </c>
      <c r="AW24" s="132">
        <v>1.5703638933578434</v>
      </c>
      <c r="AX24" s="131">
        <v>3.6693273539570161</v>
      </c>
      <c r="AY24" s="132">
        <v>2.2642220493050962</v>
      </c>
      <c r="AZ24" s="132">
        <v>0.82597945713912557</v>
      </c>
      <c r="BA24" s="132">
        <v>0.57912584751279439</v>
      </c>
      <c r="BB24" s="131">
        <v>1.7257226660146459</v>
      </c>
      <c r="BC24" s="132">
        <v>0</v>
      </c>
      <c r="BD24" s="131">
        <v>21.647203780956247</v>
      </c>
      <c r="BE24" s="132">
        <v>9.4526080404714978</v>
      </c>
      <c r="BF24" s="132">
        <v>2.1917614769409743</v>
      </c>
      <c r="BG24" s="132">
        <v>7.3136784605168534</v>
      </c>
      <c r="BH24" s="132">
        <v>0.31616957125975742</v>
      </c>
      <c r="BI24" s="132">
        <v>2.3729862317671628</v>
      </c>
      <c r="BJ24" s="131">
        <v>7.2607789743179048</v>
      </c>
      <c r="BK24" s="132">
        <v>0.63350898015830104</v>
      </c>
      <c r="BL24" s="132">
        <v>1.5949273429361115</v>
      </c>
      <c r="BM24" s="132">
        <v>0.35013822145995832</v>
      </c>
      <c r="BN24" s="132">
        <v>4.6822044297635337</v>
      </c>
      <c r="BO24" s="131">
        <v>25.711311226799193</v>
      </c>
      <c r="BP24" s="131">
        <v>30.860322497162588</v>
      </c>
      <c r="BQ24" s="131">
        <v>25.430239469528448</v>
      </c>
      <c r="BR24" s="132">
        <v>11.734090641154932</v>
      </c>
      <c r="BS24" s="132">
        <v>13.696148828373516</v>
      </c>
      <c r="BT24" s="131">
        <v>53.571642555261747</v>
      </c>
      <c r="BU24" s="132">
        <v>28.313410417720533</v>
      </c>
      <c r="BV24" s="132">
        <v>25.258232137541217</v>
      </c>
      <c r="BW24" s="131">
        <v>95.989079491019083</v>
      </c>
      <c r="BX24" s="132">
        <v>54.009166121607393</v>
      </c>
      <c r="BY24" s="132">
        <v>2.979836262944191</v>
      </c>
      <c r="BZ24" s="132">
        <v>39.000077106467508</v>
      </c>
      <c r="CA24" s="131">
        <v>12.141998813470423</v>
      </c>
      <c r="CB24" s="131">
        <v>0</v>
      </c>
      <c r="CC24" s="131">
        <v>4983.2975168479988</v>
      </c>
      <c r="CD24" s="132">
        <v>1251.589255890389</v>
      </c>
      <c r="CE24" s="132">
        <v>432.8173745710215</v>
      </c>
      <c r="CF24" s="132">
        <v>3298.8908863865881</v>
      </c>
      <c r="CG24" s="50"/>
      <c r="CH24" s="125">
        <v>0</v>
      </c>
      <c r="CI24" s="64"/>
      <c r="CJ24" s="50"/>
      <c r="CK24" s="126">
        <v>135131.74557998954</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54265.190103047855</v>
      </c>
      <c r="D27" s="131">
        <v>393.68030222258994</v>
      </c>
      <c r="E27" s="132">
        <v>393.68030222258994</v>
      </c>
      <c r="F27" s="132">
        <v>0</v>
      </c>
      <c r="G27" s="132">
        <v>0</v>
      </c>
      <c r="H27" s="131">
        <v>20.332731200279362</v>
      </c>
      <c r="I27" s="131">
        <v>23455.202490834672</v>
      </c>
      <c r="J27" s="132">
        <v>2261.8553355138611</v>
      </c>
      <c r="K27" s="132">
        <v>0</v>
      </c>
      <c r="L27" s="132">
        <v>1477.0725583989411</v>
      </c>
      <c r="M27" s="132">
        <v>11347.29438222765</v>
      </c>
      <c r="N27" s="132">
        <v>4472.1115097929169</v>
      </c>
      <c r="O27" s="132">
        <v>27.628545251100434</v>
      </c>
      <c r="P27" s="132">
        <v>128.313918</v>
      </c>
      <c r="Q27" s="132">
        <v>0</v>
      </c>
      <c r="R27" s="132">
        <v>1794.5181481112909</v>
      </c>
      <c r="S27" s="132">
        <v>512.56115512772067</v>
      </c>
      <c r="T27" s="132">
        <v>0</v>
      </c>
      <c r="U27" s="132">
        <v>12.634560826864762</v>
      </c>
      <c r="V27" s="132">
        <v>5.6171565995764432</v>
      </c>
      <c r="W27" s="132">
        <v>3.9950932358246996</v>
      </c>
      <c r="X27" s="132">
        <v>15.083122908494007</v>
      </c>
      <c r="Y27" s="132">
        <v>9.2673610883899524</v>
      </c>
      <c r="Z27" s="132">
        <v>0.85619176195643121</v>
      </c>
      <c r="AA27" s="132">
        <v>1380.2790987184824</v>
      </c>
      <c r="AB27" s="132">
        <v>6.1143532716022548</v>
      </c>
      <c r="AC27" s="131">
        <v>21782.261936321287</v>
      </c>
      <c r="AD27" s="131">
        <v>863.56343680256464</v>
      </c>
      <c r="AE27" s="132">
        <v>1.1489233773458722</v>
      </c>
      <c r="AF27" s="132">
        <v>862.41451342521873</v>
      </c>
      <c r="AG27" s="131">
        <v>7191.5988833485417</v>
      </c>
      <c r="AH27" s="131">
        <v>74.058016238361262</v>
      </c>
      <c r="AI27" s="132">
        <v>10.610989631333386</v>
      </c>
      <c r="AJ27" s="132">
        <v>18.650974382521717</v>
      </c>
      <c r="AK27" s="132">
        <v>44.796052224506163</v>
      </c>
      <c r="AL27" s="131">
        <v>0.40529577060444577</v>
      </c>
      <c r="AM27" s="132">
        <v>0.30737357270898746</v>
      </c>
      <c r="AN27" s="132">
        <v>6.5985286989861272E-4</v>
      </c>
      <c r="AO27" s="132">
        <v>6.1116469697405484E-4</v>
      </c>
      <c r="AP27" s="132">
        <v>2.903608881095604E-2</v>
      </c>
      <c r="AQ27" s="132">
        <v>6.7615091517629594E-2</v>
      </c>
      <c r="AR27" s="131">
        <v>22.752936836440373</v>
      </c>
      <c r="AS27" s="131">
        <v>308.52360533146737</v>
      </c>
      <c r="AT27" s="132">
        <v>308.16245353093666</v>
      </c>
      <c r="AU27" s="132">
        <v>0.11070311380298684</v>
      </c>
      <c r="AV27" s="132">
        <v>3.1213747964235004E-2</v>
      </c>
      <c r="AW27" s="132">
        <v>0.21923493876353517</v>
      </c>
      <c r="AX27" s="131">
        <v>0.23291171421396026</v>
      </c>
      <c r="AY27" s="132">
        <v>0.10390130377782397</v>
      </c>
      <c r="AZ27" s="132">
        <v>3.2220618398210533E-2</v>
      </c>
      <c r="BA27" s="132">
        <v>9.6789792037925759E-2</v>
      </c>
      <c r="BB27" s="131">
        <v>0.16172552827672071</v>
      </c>
      <c r="BC27" s="132">
        <v>0</v>
      </c>
      <c r="BD27" s="131">
        <v>12.863774925397889</v>
      </c>
      <c r="BE27" s="132">
        <v>3.2005975404871108</v>
      </c>
      <c r="BF27" s="132">
        <v>0.17572089958977274</v>
      </c>
      <c r="BG27" s="132">
        <v>9.2002163606691418</v>
      </c>
      <c r="BH27" s="132">
        <v>5.1909988036157963E-2</v>
      </c>
      <c r="BI27" s="132">
        <v>0.23533013661570634</v>
      </c>
      <c r="BJ27" s="131">
        <v>0.73264129216885898</v>
      </c>
      <c r="BK27" s="132">
        <v>4.4649704332796893E-2</v>
      </c>
      <c r="BL27" s="132">
        <v>0.65417606291547603</v>
      </c>
      <c r="BM27" s="132">
        <v>2.2985942691225465E-3</v>
      </c>
      <c r="BN27" s="132">
        <v>3.1516930651463458E-2</v>
      </c>
      <c r="BO27" s="131">
        <v>1.7910535217869521</v>
      </c>
      <c r="BP27" s="131">
        <v>42.847916727578436</v>
      </c>
      <c r="BQ27" s="131">
        <v>90.430484663436715</v>
      </c>
      <c r="BR27" s="132">
        <v>59.222761184136289</v>
      </c>
      <c r="BS27" s="132">
        <v>31.207723479300419</v>
      </c>
      <c r="BT27" s="131">
        <v>0.78482364709048924</v>
      </c>
      <c r="BU27" s="132">
        <v>0.40194252019719101</v>
      </c>
      <c r="BV27" s="132">
        <v>0.38288112689329823</v>
      </c>
      <c r="BW27" s="131">
        <v>2.9651361210975815</v>
      </c>
      <c r="BX27" s="132">
        <v>5.6202181966759829E-2</v>
      </c>
      <c r="BY27" s="132">
        <v>2.4669145799068395</v>
      </c>
      <c r="BZ27" s="132">
        <v>0.44201935922398239</v>
      </c>
      <c r="CA27" s="131">
        <v>0</v>
      </c>
      <c r="CB27" s="131">
        <v>0</v>
      </c>
      <c r="CC27" s="131">
        <v>24586.777567693542</v>
      </c>
      <c r="CD27" s="132">
        <v>5881.1035322821181</v>
      </c>
      <c r="CE27" s="132">
        <v>0</v>
      </c>
      <c r="CF27" s="132">
        <v>18705.674035411423</v>
      </c>
      <c r="CG27" s="50"/>
      <c r="CH27" s="125">
        <v>0</v>
      </c>
      <c r="CI27" s="64"/>
      <c r="CJ27" s="50"/>
      <c r="CK27" s="126">
        <v>78851.967670741404</v>
      </c>
      <c r="CL27" s="9"/>
    </row>
    <row r="28" spans="1:90" s="23" customFormat="1" ht="26.25" customHeight="1" x14ac:dyDescent="0.25">
      <c r="A28" s="278" t="s">
        <v>47</v>
      </c>
      <c r="B28" s="229" t="s">
        <v>189</v>
      </c>
      <c r="C28" s="119">
        <v>11237.671571966097</v>
      </c>
      <c r="D28" s="131">
        <v>793.50116162771928</v>
      </c>
      <c r="E28" s="132">
        <v>509.1459825758659</v>
      </c>
      <c r="F28" s="132">
        <v>234.79601686624102</v>
      </c>
      <c r="G28" s="132">
        <v>49.559162185612394</v>
      </c>
      <c r="H28" s="131">
        <v>29.673418417304216</v>
      </c>
      <c r="I28" s="131">
        <v>1329.2460830041673</v>
      </c>
      <c r="J28" s="132">
        <v>203.05430463266941</v>
      </c>
      <c r="K28" s="132">
        <v>22.124666568961068</v>
      </c>
      <c r="L28" s="132">
        <v>41.427451255425865</v>
      </c>
      <c r="M28" s="132">
        <v>26.223399299741494</v>
      </c>
      <c r="N28" s="132">
        <v>13.645985580334514</v>
      </c>
      <c r="O28" s="132">
        <v>484.26611274495735</v>
      </c>
      <c r="P28" s="132">
        <v>60.369095566998496</v>
      </c>
      <c r="Q28" s="132">
        <v>27.099904695949938</v>
      </c>
      <c r="R28" s="132">
        <v>29.175767927248831</v>
      </c>
      <c r="S28" s="132">
        <v>94.756344639411992</v>
      </c>
      <c r="T28" s="132">
        <v>75.198705277119913</v>
      </c>
      <c r="U28" s="132">
        <v>76.857082854528116</v>
      </c>
      <c r="V28" s="132">
        <v>22.46419747452827</v>
      </c>
      <c r="W28" s="132">
        <v>18.49522075575825</v>
      </c>
      <c r="X28" s="132">
        <v>40.311001699456185</v>
      </c>
      <c r="Y28" s="132">
        <v>25.555167990211647</v>
      </c>
      <c r="Z28" s="132">
        <v>5.4701785116348365</v>
      </c>
      <c r="AA28" s="132">
        <v>21.944579227199121</v>
      </c>
      <c r="AB28" s="132">
        <v>40.80691630203215</v>
      </c>
      <c r="AC28" s="131">
        <v>792.70144562946098</v>
      </c>
      <c r="AD28" s="131">
        <v>240.79708266612303</v>
      </c>
      <c r="AE28" s="132">
        <v>8.8526992340516397</v>
      </c>
      <c r="AF28" s="132">
        <v>231.94438343207139</v>
      </c>
      <c r="AG28" s="131">
        <v>1130.8505774888947</v>
      </c>
      <c r="AH28" s="131">
        <v>1039.3302872414611</v>
      </c>
      <c r="AI28" s="132">
        <v>291.57741843799232</v>
      </c>
      <c r="AJ28" s="132">
        <v>516.36204890686849</v>
      </c>
      <c r="AK28" s="132">
        <v>231.39081989660036</v>
      </c>
      <c r="AL28" s="131">
        <v>2961.9681542876942</v>
      </c>
      <c r="AM28" s="132">
        <v>2562.0018942267143</v>
      </c>
      <c r="AN28" s="132">
        <v>24.257362028518553</v>
      </c>
      <c r="AO28" s="132">
        <v>0.74673490914229546</v>
      </c>
      <c r="AP28" s="132">
        <v>292.54874369347164</v>
      </c>
      <c r="AQ28" s="132">
        <v>82.413419429847664</v>
      </c>
      <c r="AR28" s="131">
        <v>189.4561571929388</v>
      </c>
      <c r="AS28" s="131">
        <v>190.51408218588426</v>
      </c>
      <c r="AT28" s="132">
        <v>24.706534980561052</v>
      </c>
      <c r="AU28" s="132">
        <v>14.2497892042201</v>
      </c>
      <c r="AV28" s="132">
        <v>16.297781195014522</v>
      </c>
      <c r="AW28" s="132">
        <v>135.25997680608859</v>
      </c>
      <c r="AX28" s="131">
        <v>16.726531650760997</v>
      </c>
      <c r="AY28" s="132">
        <v>8.3539906549693038E-2</v>
      </c>
      <c r="AZ28" s="132">
        <v>4.4181923570262009</v>
      </c>
      <c r="BA28" s="132">
        <v>12.224799387185101</v>
      </c>
      <c r="BB28" s="131">
        <v>147.53551071965688</v>
      </c>
      <c r="BC28" s="132">
        <v>0</v>
      </c>
      <c r="BD28" s="131">
        <v>448.3671963802538</v>
      </c>
      <c r="BE28" s="132">
        <v>240.30415872569696</v>
      </c>
      <c r="BF28" s="132">
        <v>173.03000015524228</v>
      </c>
      <c r="BG28" s="132">
        <v>10.535388693630782</v>
      </c>
      <c r="BH28" s="132">
        <v>10.213780196117447</v>
      </c>
      <c r="BI28" s="132">
        <v>14.283868609566309</v>
      </c>
      <c r="BJ28" s="131">
        <v>634.69737640365179</v>
      </c>
      <c r="BK28" s="132">
        <v>335.13360845490814</v>
      </c>
      <c r="BL28" s="132">
        <v>18.302787964112817</v>
      </c>
      <c r="BM28" s="132">
        <v>7.3662762271628539</v>
      </c>
      <c r="BN28" s="132">
        <v>273.89470375746788</v>
      </c>
      <c r="BO28" s="131">
        <v>528.05383932503491</v>
      </c>
      <c r="BP28" s="131">
        <v>134.805457855887</v>
      </c>
      <c r="BQ28" s="131">
        <v>528.92689645780899</v>
      </c>
      <c r="BR28" s="132">
        <v>381.67276793266399</v>
      </c>
      <c r="BS28" s="132">
        <v>147.25412852514498</v>
      </c>
      <c r="BT28" s="131">
        <v>30.870704761191394</v>
      </c>
      <c r="BU28" s="132">
        <v>17.752472028895632</v>
      </c>
      <c r="BV28" s="132">
        <v>13.118232732295763</v>
      </c>
      <c r="BW28" s="131">
        <v>69.649608670201275</v>
      </c>
      <c r="BX28" s="132">
        <v>9.2552808773055411</v>
      </c>
      <c r="BY28" s="132">
        <v>12.61231783436175</v>
      </c>
      <c r="BZ28" s="132">
        <v>47.78200995853399</v>
      </c>
      <c r="CA28" s="131">
        <v>0</v>
      </c>
      <c r="CB28" s="131">
        <v>0</v>
      </c>
      <c r="CC28" s="131">
        <v>6566.0875918075599</v>
      </c>
      <c r="CD28" s="132">
        <v>0</v>
      </c>
      <c r="CE28" s="132">
        <v>6546.089901023297</v>
      </c>
      <c r="CF28" s="132">
        <v>19.997690784262666</v>
      </c>
      <c r="CG28" s="50"/>
      <c r="CH28" s="125">
        <v>0</v>
      </c>
      <c r="CI28" s="64"/>
      <c r="CJ28" s="50"/>
      <c r="CK28" s="126">
        <v>17803.759163773655</v>
      </c>
      <c r="CL28" s="9"/>
    </row>
    <row r="29" spans="1:90" s="23" customFormat="1" ht="26.25" customHeight="1" x14ac:dyDescent="0.25">
      <c r="A29" s="278" t="s">
        <v>48</v>
      </c>
      <c r="B29" s="229" t="s">
        <v>190</v>
      </c>
      <c r="C29" s="119">
        <v>9655.6628007332965</v>
      </c>
      <c r="D29" s="131">
        <v>2506.9587832718325</v>
      </c>
      <c r="E29" s="132">
        <v>2506.9587832718325</v>
      </c>
      <c r="F29" s="132">
        <v>0</v>
      </c>
      <c r="G29" s="132">
        <v>0</v>
      </c>
      <c r="H29" s="131">
        <v>0</v>
      </c>
      <c r="I29" s="131">
        <v>1924.5669327297253</v>
      </c>
      <c r="J29" s="132">
        <v>1388.0155162737153</v>
      </c>
      <c r="K29" s="132">
        <v>0</v>
      </c>
      <c r="L29" s="132">
        <v>54.449312048791256</v>
      </c>
      <c r="M29" s="132">
        <v>72.587993910914008</v>
      </c>
      <c r="N29" s="132">
        <v>63.652006089085958</v>
      </c>
      <c r="O29" s="132">
        <v>1.0952782650516537</v>
      </c>
      <c r="P29" s="132">
        <v>225.15178807103501</v>
      </c>
      <c r="Q29" s="132">
        <v>8.2462119289650531</v>
      </c>
      <c r="R29" s="132">
        <v>63.397968512191994</v>
      </c>
      <c r="S29" s="132">
        <v>0</v>
      </c>
      <c r="T29" s="132">
        <v>0</v>
      </c>
      <c r="U29" s="132">
        <v>0</v>
      </c>
      <c r="V29" s="132">
        <v>0</v>
      </c>
      <c r="W29" s="132">
        <v>0</v>
      </c>
      <c r="X29" s="132">
        <v>0</v>
      </c>
      <c r="Y29" s="132">
        <v>0</v>
      </c>
      <c r="Z29" s="132">
        <v>0</v>
      </c>
      <c r="AA29" s="132">
        <v>47.970857629975086</v>
      </c>
      <c r="AB29" s="132">
        <v>0</v>
      </c>
      <c r="AC29" s="131">
        <v>2717.6633325893126</v>
      </c>
      <c r="AD29" s="131">
        <v>2326.9344281769681</v>
      </c>
      <c r="AE29" s="132">
        <v>2.0092132041227888E-2</v>
      </c>
      <c r="AF29" s="132">
        <v>2326.914336044927</v>
      </c>
      <c r="AG29" s="131">
        <v>172.57681682309644</v>
      </c>
      <c r="AH29" s="131">
        <v>1.2211459020029212</v>
      </c>
      <c r="AI29" s="132">
        <v>0.18556277029836207</v>
      </c>
      <c r="AJ29" s="132">
        <v>0.25219912719442428</v>
      </c>
      <c r="AK29" s="132">
        <v>0.7833840045101349</v>
      </c>
      <c r="AL29" s="131">
        <v>7.0877277800260874E-3</v>
      </c>
      <c r="AM29" s="132">
        <v>5.3752848367657298E-3</v>
      </c>
      <c r="AN29" s="132">
        <v>1.1539369161773915E-5</v>
      </c>
      <c r="AO29" s="132">
        <v>1.068792056342943E-5</v>
      </c>
      <c r="AP29" s="132">
        <v>5.0777705620217556E-4</v>
      </c>
      <c r="AQ29" s="132">
        <v>1.1824385973329787E-3</v>
      </c>
      <c r="AR29" s="131">
        <v>1.8864050068675458</v>
      </c>
      <c r="AS29" s="131">
        <v>9.1997709804089306E-2</v>
      </c>
      <c r="AT29" s="132">
        <v>1.0351041934341797E-2</v>
      </c>
      <c r="AU29" s="132">
        <v>1.9359529310326641E-3</v>
      </c>
      <c r="AV29" s="132">
        <v>5.4585950461535459E-4</v>
      </c>
      <c r="AW29" s="132">
        <v>7.9164855434099485E-2</v>
      </c>
      <c r="AX29" s="131">
        <v>7.3306991866136026E-2</v>
      </c>
      <c r="AY29" s="132">
        <v>3.3987375508526554E-2</v>
      </c>
      <c r="AZ29" s="132">
        <v>1.033950376673785E-2</v>
      </c>
      <c r="BA29" s="132">
        <v>2.8980112590871618E-2</v>
      </c>
      <c r="BB29" s="131">
        <v>2.5004596737421874E-2</v>
      </c>
      <c r="BC29" s="132">
        <v>0</v>
      </c>
      <c r="BD29" s="131">
        <v>0.67502384800007265</v>
      </c>
      <c r="BE29" s="132">
        <v>0.41166521456761862</v>
      </c>
      <c r="BF29" s="132">
        <v>5.8054580624581374E-2</v>
      </c>
      <c r="BG29" s="132">
        <v>0.16089146201677607</v>
      </c>
      <c r="BH29" s="132">
        <v>1.8082778677307364E-2</v>
      </c>
      <c r="BI29" s="132">
        <v>2.6329812113789267E-2</v>
      </c>
      <c r="BJ29" s="131">
        <v>0.25116588171572718</v>
      </c>
      <c r="BK29" s="132">
        <v>1.5733786439850867E-2</v>
      </c>
      <c r="BL29" s="132">
        <v>0.23484073643929548</v>
      </c>
      <c r="BM29" s="132">
        <v>4.0197336458684279E-5</v>
      </c>
      <c r="BN29" s="132">
        <v>5.5116150012220937E-4</v>
      </c>
      <c r="BO29" s="131">
        <v>0.87122650083981279</v>
      </c>
      <c r="BP29" s="131">
        <v>0.68479092479833736</v>
      </c>
      <c r="BQ29" s="131">
        <v>1.1119157308124656</v>
      </c>
      <c r="BR29" s="132">
        <v>0.56616158113128057</v>
      </c>
      <c r="BS29" s="132">
        <v>0.54575414968118507</v>
      </c>
      <c r="BT29" s="131">
        <v>1.3724832009987998E-2</v>
      </c>
      <c r="BU29" s="132">
        <v>7.0290868373154378E-3</v>
      </c>
      <c r="BV29" s="132">
        <v>6.6957451726725598E-3</v>
      </c>
      <c r="BW29" s="131">
        <v>4.9711489123858296E-2</v>
      </c>
      <c r="BX29" s="132">
        <v>9.8285201898308506E-4</v>
      </c>
      <c r="BY29" s="132">
        <v>4.0998694877723868E-2</v>
      </c>
      <c r="BZ29" s="132">
        <v>7.7299422271513447E-3</v>
      </c>
      <c r="CA29" s="131">
        <v>0</v>
      </c>
      <c r="CB29" s="131">
        <v>0</v>
      </c>
      <c r="CC29" s="131">
        <v>0</v>
      </c>
      <c r="CD29" s="132">
        <v>0</v>
      </c>
      <c r="CE29" s="132">
        <v>0</v>
      </c>
      <c r="CF29" s="132">
        <v>0</v>
      </c>
      <c r="CG29" s="50"/>
      <c r="CH29" s="125">
        <v>0</v>
      </c>
      <c r="CI29" s="64"/>
      <c r="CJ29" s="50"/>
      <c r="CK29" s="126">
        <v>9655.6628007332965</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28580.671650411899</v>
      </c>
      <c r="D32" s="135">
        <v>0</v>
      </c>
      <c r="E32" s="135">
        <v>0</v>
      </c>
      <c r="F32" s="135">
        <v>0</v>
      </c>
      <c r="G32" s="135">
        <v>0</v>
      </c>
      <c r="H32" s="135">
        <v>535.68642438547545</v>
      </c>
      <c r="I32" s="135">
        <v>6216.5747060036892</v>
      </c>
      <c r="J32" s="135">
        <v>11.02782234859222</v>
      </c>
      <c r="K32" s="135">
        <v>28.825406369840998</v>
      </c>
      <c r="L32" s="135">
        <v>3.188440159231666</v>
      </c>
      <c r="M32" s="135">
        <v>570.54690425309411</v>
      </c>
      <c r="N32" s="135">
        <v>500.30939094690575</v>
      </c>
      <c r="O32" s="135">
        <v>521.32999999999993</v>
      </c>
      <c r="P32" s="135">
        <v>269.09927065140783</v>
      </c>
      <c r="Q32" s="135">
        <v>0</v>
      </c>
      <c r="R32" s="135">
        <v>6.0116002726864721</v>
      </c>
      <c r="S32" s="135">
        <v>4191.6396523195863</v>
      </c>
      <c r="T32" s="135">
        <v>109.35688000000002</v>
      </c>
      <c r="U32" s="135">
        <v>0</v>
      </c>
      <c r="V32" s="135">
        <v>0</v>
      </c>
      <c r="W32" s="135">
        <v>0</v>
      </c>
      <c r="X32" s="135">
        <v>0</v>
      </c>
      <c r="Y32" s="135">
        <v>0</v>
      </c>
      <c r="Z32" s="135">
        <v>0</v>
      </c>
      <c r="AA32" s="135">
        <v>5.2393386823444921</v>
      </c>
      <c r="AB32" s="135">
        <v>0</v>
      </c>
      <c r="AC32" s="135">
        <v>11340.467893799998</v>
      </c>
      <c r="AD32" s="135">
        <v>10432.517885337002</v>
      </c>
      <c r="AE32" s="135">
        <v>0</v>
      </c>
      <c r="AF32" s="135">
        <v>10432.517885337002</v>
      </c>
      <c r="AG32" s="135">
        <v>55.424740885737357</v>
      </c>
      <c r="AH32" s="135">
        <v>0</v>
      </c>
      <c r="AI32" s="135">
        <v>0</v>
      </c>
      <c r="AJ32" s="135">
        <v>0</v>
      </c>
      <c r="AK32" s="135">
        <v>0</v>
      </c>
      <c r="AL32" s="135">
        <v>0</v>
      </c>
      <c r="AM32" s="135">
        <v>0</v>
      </c>
      <c r="AN32" s="135">
        <v>0</v>
      </c>
      <c r="AO32" s="135">
        <v>0</v>
      </c>
      <c r="AP32" s="135">
        <v>0</v>
      </c>
      <c r="AQ32" s="135">
        <v>0</v>
      </c>
      <c r="AR32" s="135">
        <v>0</v>
      </c>
      <c r="AS32" s="135">
        <v>0</v>
      </c>
      <c r="AT32" s="135">
        <v>0</v>
      </c>
      <c r="AU32" s="135">
        <v>0</v>
      </c>
      <c r="AV32" s="135">
        <v>0</v>
      </c>
      <c r="AW32" s="135">
        <v>0</v>
      </c>
      <c r="AX32" s="135">
        <v>0</v>
      </c>
      <c r="AY32" s="135">
        <v>0</v>
      </c>
      <c r="AZ32" s="135">
        <v>0</v>
      </c>
      <c r="BA32" s="135">
        <v>0</v>
      </c>
      <c r="BB32" s="135">
        <v>0</v>
      </c>
      <c r="BC32" s="135">
        <v>0</v>
      </c>
      <c r="BD32" s="135">
        <v>0</v>
      </c>
      <c r="BE32" s="135">
        <v>0</v>
      </c>
      <c r="BF32" s="135">
        <v>0</v>
      </c>
      <c r="BG32" s="135">
        <v>0</v>
      </c>
      <c r="BH32" s="135">
        <v>0</v>
      </c>
      <c r="BI32" s="135">
        <v>0</v>
      </c>
      <c r="BJ32" s="135">
        <v>0</v>
      </c>
      <c r="BK32" s="135">
        <v>0</v>
      </c>
      <c r="BL32" s="135">
        <v>0</v>
      </c>
      <c r="BM32" s="135">
        <v>0</v>
      </c>
      <c r="BN32" s="135">
        <v>0</v>
      </c>
      <c r="BO32" s="135">
        <v>0</v>
      </c>
      <c r="BP32" s="135">
        <v>0</v>
      </c>
      <c r="BQ32" s="135">
        <v>0</v>
      </c>
      <c r="BR32" s="135">
        <v>0</v>
      </c>
      <c r="BS32" s="135">
        <v>0</v>
      </c>
      <c r="BT32" s="135">
        <v>0</v>
      </c>
      <c r="BU32" s="135">
        <v>0</v>
      </c>
      <c r="BV32" s="135">
        <v>0</v>
      </c>
      <c r="BW32" s="135">
        <v>0</v>
      </c>
      <c r="BX32" s="135">
        <v>0</v>
      </c>
      <c r="BY32" s="135">
        <v>0</v>
      </c>
      <c r="BZ32" s="135">
        <v>0</v>
      </c>
      <c r="CA32" s="135">
        <v>0</v>
      </c>
      <c r="CB32" s="135">
        <v>0</v>
      </c>
      <c r="CC32" s="123">
        <v>0</v>
      </c>
      <c r="CD32" s="123">
        <v>0</v>
      </c>
      <c r="CE32" s="123">
        <v>0</v>
      </c>
      <c r="CF32" s="123">
        <v>0</v>
      </c>
      <c r="CG32" s="61"/>
      <c r="CH32" s="138">
        <v>0</v>
      </c>
      <c r="CI32" s="61"/>
      <c r="CJ32" s="61"/>
      <c r="CK32" s="128">
        <v>28580.671650411899</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28580.671650411899</v>
      </c>
      <c r="D34" s="131">
        <v>0</v>
      </c>
      <c r="E34" s="132">
        <v>0</v>
      </c>
      <c r="F34" s="132">
        <v>0</v>
      </c>
      <c r="G34" s="132">
        <v>0</v>
      </c>
      <c r="H34" s="131">
        <v>535.68642438547545</v>
      </c>
      <c r="I34" s="131">
        <v>6216.5747060036892</v>
      </c>
      <c r="J34" s="132">
        <v>11.02782234859222</v>
      </c>
      <c r="K34" s="132">
        <v>28.825406369840998</v>
      </c>
      <c r="L34" s="132">
        <v>3.188440159231666</v>
      </c>
      <c r="M34" s="132">
        <v>570.54690425309411</v>
      </c>
      <c r="N34" s="132">
        <v>500.30939094690575</v>
      </c>
      <c r="O34" s="132">
        <v>521.32999999999993</v>
      </c>
      <c r="P34" s="132">
        <v>269.09927065140783</v>
      </c>
      <c r="Q34" s="132">
        <v>0</v>
      </c>
      <c r="R34" s="132">
        <v>6.0116002726864721</v>
      </c>
      <c r="S34" s="132">
        <v>4191.6396523195863</v>
      </c>
      <c r="T34" s="132">
        <v>109.35688000000002</v>
      </c>
      <c r="U34" s="132">
        <v>0</v>
      </c>
      <c r="V34" s="132">
        <v>0</v>
      </c>
      <c r="W34" s="132">
        <v>0</v>
      </c>
      <c r="X34" s="132">
        <v>0</v>
      </c>
      <c r="Y34" s="132">
        <v>0</v>
      </c>
      <c r="Z34" s="132">
        <v>0</v>
      </c>
      <c r="AA34" s="132">
        <v>5.2393386823444921</v>
      </c>
      <c r="AB34" s="132">
        <v>0</v>
      </c>
      <c r="AC34" s="131">
        <v>11340.467893799998</v>
      </c>
      <c r="AD34" s="131">
        <v>10432.517885337002</v>
      </c>
      <c r="AE34" s="132">
        <v>0</v>
      </c>
      <c r="AF34" s="132">
        <v>10432.517885337002</v>
      </c>
      <c r="AG34" s="131">
        <v>55.424740885737357</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v>
      </c>
      <c r="BR34" s="132">
        <v>0</v>
      </c>
      <c r="BS34" s="132">
        <v>0</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28580.671650411899</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1152642.5919862236</v>
      </c>
      <c r="D38" s="140">
        <v>49927.043987421137</v>
      </c>
      <c r="E38" s="140">
        <v>39528.679295944748</v>
      </c>
      <c r="F38" s="140">
        <v>7033.3624033649467</v>
      </c>
      <c r="G38" s="140">
        <v>3365.0022881114269</v>
      </c>
      <c r="H38" s="140">
        <v>5185.8134027671385</v>
      </c>
      <c r="I38" s="140">
        <v>526525.96237913216</v>
      </c>
      <c r="J38" s="140">
        <v>50295.683953774365</v>
      </c>
      <c r="K38" s="140">
        <v>4514.8199136225167</v>
      </c>
      <c r="L38" s="140">
        <v>3022.6699029704164</v>
      </c>
      <c r="M38" s="140">
        <v>16814.021303915226</v>
      </c>
      <c r="N38" s="140">
        <v>8313.1677673687936</v>
      </c>
      <c r="O38" s="140">
        <v>70429.252841620531</v>
      </c>
      <c r="P38" s="140">
        <v>172749.55092698007</v>
      </c>
      <c r="Q38" s="140">
        <v>2896.4424305508869</v>
      </c>
      <c r="R38" s="140">
        <v>3660.3846366956523</v>
      </c>
      <c r="S38" s="140">
        <v>43363.507280316713</v>
      </c>
      <c r="T38" s="140">
        <v>135451.70619534267</v>
      </c>
      <c r="U38" s="140">
        <v>3513.3232794081991</v>
      </c>
      <c r="V38" s="140">
        <v>1074.4297370357488</v>
      </c>
      <c r="W38" s="140">
        <v>832.35760253945966</v>
      </c>
      <c r="X38" s="140">
        <v>2594.3104895757756</v>
      </c>
      <c r="Y38" s="140">
        <v>1819.5253566931533</v>
      </c>
      <c r="Z38" s="140">
        <v>372.90423431104335</v>
      </c>
      <c r="AA38" s="140">
        <v>2924.3089696847819</v>
      </c>
      <c r="AB38" s="140">
        <v>1883.5955567261567</v>
      </c>
      <c r="AC38" s="140">
        <v>197752.91789813677</v>
      </c>
      <c r="AD38" s="140">
        <v>22094.08624380346</v>
      </c>
      <c r="AE38" s="140">
        <v>1189.4520301997798</v>
      </c>
      <c r="AF38" s="140">
        <v>20904.634213603684</v>
      </c>
      <c r="AG38" s="140">
        <v>41119.793131797422</v>
      </c>
      <c r="AH38" s="140">
        <v>38096.282043557818</v>
      </c>
      <c r="AI38" s="140">
        <v>8094.0184682894787</v>
      </c>
      <c r="AJ38" s="140">
        <v>15981.677368722492</v>
      </c>
      <c r="AK38" s="140">
        <v>14020.586206545842</v>
      </c>
      <c r="AL38" s="140">
        <v>146488.3962144109</v>
      </c>
      <c r="AM38" s="140">
        <v>51009.179968497898</v>
      </c>
      <c r="AN38" s="140">
        <v>29504.653616462823</v>
      </c>
      <c r="AO38" s="140">
        <v>56144.320958867123</v>
      </c>
      <c r="AP38" s="140">
        <v>7874.604284499208</v>
      </c>
      <c r="AQ38" s="140">
        <v>1955.6373860838266</v>
      </c>
      <c r="AR38" s="140">
        <v>14377.85365223963</v>
      </c>
      <c r="AS38" s="140">
        <v>7236.0825833898389</v>
      </c>
      <c r="AT38" s="140">
        <v>1558.1605885863275</v>
      </c>
      <c r="AU38" s="140">
        <v>1495.5306776436494</v>
      </c>
      <c r="AV38" s="140">
        <v>539.35346939671501</v>
      </c>
      <c r="AW38" s="140">
        <v>3643.0378477631471</v>
      </c>
      <c r="AX38" s="140">
        <v>1939.4432899099786</v>
      </c>
      <c r="AY38" s="140">
        <v>840.87623896830303</v>
      </c>
      <c r="AZ38" s="140">
        <v>416.09058993189564</v>
      </c>
      <c r="BA38" s="140">
        <v>682.47646100978034</v>
      </c>
      <c r="BB38" s="140">
        <v>3251.1125874776835</v>
      </c>
      <c r="BC38" s="140">
        <v>0</v>
      </c>
      <c r="BD38" s="140">
        <v>18306.200439340086</v>
      </c>
      <c r="BE38" s="140">
        <v>11382.86593067703</v>
      </c>
      <c r="BF38" s="140">
        <v>3927.7526133722731</v>
      </c>
      <c r="BG38" s="140">
        <v>1830.9773026959112</v>
      </c>
      <c r="BH38" s="140">
        <v>448.80401443817289</v>
      </c>
      <c r="BI38" s="140">
        <v>715.80057815669863</v>
      </c>
      <c r="BJ38" s="140">
        <v>15108.544161684096</v>
      </c>
      <c r="BK38" s="140">
        <v>5769.3350887583847</v>
      </c>
      <c r="BL38" s="140">
        <v>3270.6984146698587</v>
      </c>
      <c r="BM38" s="140">
        <v>380.168516547308</v>
      </c>
      <c r="BN38" s="140">
        <v>5688.3421417085428</v>
      </c>
      <c r="BO38" s="140">
        <v>18696.258493122223</v>
      </c>
      <c r="BP38" s="140">
        <v>9353.6085841976255</v>
      </c>
      <c r="BQ38" s="140">
        <v>20566.091997835938</v>
      </c>
      <c r="BR38" s="140">
        <v>13199.46342810362</v>
      </c>
      <c r="BS38" s="140">
        <v>7366.6285697323119</v>
      </c>
      <c r="BT38" s="140">
        <v>7094.1346480130396</v>
      </c>
      <c r="BU38" s="140">
        <v>3703.9969321616627</v>
      </c>
      <c r="BV38" s="140">
        <v>3390.1377158513769</v>
      </c>
      <c r="BW38" s="140">
        <v>7985.7488208889217</v>
      </c>
      <c r="BX38" s="140">
        <v>1595.2507141025847</v>
      </c>
      <c r="BY38" s="140">
        <v>608.48242135140219</v>
      </c>
      <c r="BZ38" s="140">
        <v>5782.015685434937</v>
      </c>
      <c r="CA38" s="140">
        <v>1537.2174270982423</v>
      </c>
      <c r="CB38" s="140">
        <v>0</v>
      </c>
      <c r="CC38" s="140">
        <v>390495.92809881113</v>
      </c>
      <c r="CD38" s="140">
        <v>221215.56285008276</v>
      </c>
      <c r="CE38" s="140">
        <v>112842.84801689051</v>
      </c>
      <c r="CF38" s="140">
        <v>56437.517231837875</v>
      </c>
      <c r="CG38" s="68"/>
      <c r="CH38" s="140">
        <v>0</v>
      </c>
      <c r="CI38" s="68"/>
      <c r="CJ38" s="68"/>
      <c r="CK38" s="139">
        <v>1543138.5200850351</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92419.247605190452</v>
      </c>
      <c r="D3" s="89">
        <v>48940.970675502242</v>
      </c>
      <c r="E3" s="90">
        <v>2979.4586451804162</v>
      </c>
      <c r="F3" s="90">
        <v>45961.512030321828</v>
      </c>
      <c r="G3" s="90">
        <v>0</v>
      </c>
      <c r="H3" s="89">
        <v>0</v>
      </c>
      <c r="I3" s="89">
        <v>11636.45633799841</v>
      </c>
      <c r="J3" s="90">
        <v>0</v>
      </c>
      <c r="K3" s="90">
        <v>0</v>
      </c>
      <c r="L3" s="90">
        <v>0</v>
      </c>
      <c r="M3" s="90">
        <v>0</v>
      </c>
      <c r="N3" s="90">
        <v>0</v>
      </c>
      <c r="O3" s="90">
        <v>0</v>
      </c>
      <c r="P3" s="90">
        <v>11636.45633799841</v>
      </c>
      <c r="Q3" s="90">
        <v>0</v>
      </c>
      <c r="R3" s="90">
        <v>0</v>
      </c>
      <c r="S3" s="90">
        <v>0</v>
      </c>
      <c r="T3" s="90">
        <v>0</v>
      </c>
      <c r="U3" s="90">
        <v>0</v>
      </c>
      <c r="V3" s="90">
        <v>0</v>
      </c>
      <c r="W3" s="90">
        <v>0</v>
      </c>
      <c r="X3" s="90">
        <v>0</v>
      </c>
      <c r="Y3" s="90">
        <v>0</v>
      </c>
      <c r="Z3" s="90">
        <v>0</v>
      </c>
      <c r="AA3" s="90">
        <v>0</v>
      </c>
      <c r="AB3" s="90">
        <v>0</v>
      </c>
      <c r="AC3" s="89">
        <v>31841.82059168979</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92419.247605190452</v>
      </c>
    </row>
    <row r="4" spans="1:89" s="23" customFormat="1" ht="26.25" customHeight="1" x14ac:dyDescent="0.25">
      <c r="A4" s="269" t="s">
        <v>144</v>
      </c>
      <c r="B4" s="226" t="s">
        <v>298</v>
      </c>
      <c r="C4" s="94">
        <v>1858373.3095533834</v>
      </c>
      <c r="D4" s="95">
        <v>56436.577143077557</v>
      </c>
      <c r="E4" s="96">
        <v>10475.065112755728</v>
      </c>
      <c r="F4" s="96">
        <v>45961.512030321828</v>
      </c>
      <c r="G4" s="96">
        <v>0</v>
      </c>
      <c r="H4" s="95">
        <v>0</v>
      </c>
      <c r="I4" s="95">
        <v>1524537.3800070831</v>
      </c>
      <c r="J4" s="96">
        <v>3109.7630264048303</v>
      </c>
      <c r="K4" s="96">
        <v>38.917037936527962</v>
      </c>
      <c r="L4" s="96">
        <v>668.84374525000055</v>
      </c>
      <c r="M4" s="96">
        <v>3713.1472247712368</v>
      </c>
      <c r="N4" s="96">
        <v>1471.7704310508316</v>
      </c>
      <c r="O4" s="96">
        <v>1435027.1637954782</v>
      </c>
      <c r="P4" s="96">
        <v>16818.808467207495</v>
      </c>
      <c r="Q4" s="96">
        <v>57.84615312579249</v>
      </c>
      <c r="R4" s="96">
        <v>781.74716486046646</v>
      </c>
      <c r="S4" s="96">
        <v>102.00332501847851</v>
      </c>
      <c r="T4" s="96">
        <v>62117.91953721836</v>
      </c>
      <c r="U4" s="96">
        <v>8.8952583104340714</v>
      </c>
      <c r="V4" s="96">
        <v>3.7424795177422818</v>
      </c>
      <c r="W4" s="96">
        <v>2.6152018215941393</v>
      </c>
      <c r="X4" s="96">
        <v>10.619148242477804</v>
      </c>
      <c r="Y4" s="96">
        <v>6.524609115182856</v>
      </c>
      <c r="Z4" s="96">
        <v>0.60279474611212425</v>
      </c>
      <c r="AA4" s="96">
        <v>592.4137713087681</v>
      </c>
      <c r="AB4" s="96">
        <v>4.0368356986072911</v>
      </c>
      <c r="AC4" s="95">
        <v>263133.40520059026</v>
      </c>
      <c r="AD4" s="95">
        <v>13917.758313316051</v>
      </c>
      <c r="AE4" s="96">
        <v>0.4934115301409866</v>
      </c>
      <c r="AF4" s="96">
        <v>13917.264901785909</v>
      </c>
      <c r="AG4" s="95">
        <v>71.838627287042044</v>
      </c>
      <c r="AH4" s="95">
        <v>41.289072036960981</v>
      </c>
      <c r="AI4" s="96">
        <v>0</v>
      </c>
      <c r="AJ4" s="96">
        <v>41.289072036960981</v>
      </c>
      <c r="AK4" s="96">
        <v>0</v>
      </c>
      <c r="AL4" s="95">
        <v>0</v>
      </c>
      <c r="AM4" s="96">
        <v>0</v>
      </c>
      <c r="AN4" s="96">
        <v>0</v>
      </c>
      <c r="AO4" s="96">
        <v>0</v>
      </c>
      <c r="AP4" s="96">
        <v>0</v>
      </c>
      <c r="AQ4" s="96">
        <v>0</v>
      </c>
      <c r="AR4" s="95">
        <v>6.4988217311791079</v>
      </c>
      <c r="AS4" s="95">
        <v>0.49942705823718264</v>
      </c>
      <c r="AT4" s="96">
        <v>0</v>
      </c>
      <c r="AU4" s="96">
        <v>0.49942705823718264</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22.921044197006733</v>
      </c>
      <c r="BP4" s="95">
        <v>0</v>
      </c>
      <c r="BQ4" s="95">
        <v>199.32489561798826</v>
      </c>
      <c r="BR4" s="96">
        <v>199.32489561798826</v>
      </c>
      <c r="BS4" s="96">
        <v>0</v>
      </c>
      <c r="BT4" s="95">
        <v>2.3959950920410646</v>
      </c>
      <c r="BU4" s="96">
        <v>1.1875049264301041</v>
      </c>
      <c r="BV4" s="96">
        <v>1.2084901656109603</v>
      </c>
      <c r="BW4" s="95">
        <v>2.6549165904623266</v>
      </c>
      <c r="BX4" s="96">
        <v>0.37838401389503085</v>
      </c>
      <c r="BY4" s="96">
        <v>0</v>
      </c>
      <c r="BZ4" s="96">
        <v>2.2765325765672957</v>
      </c>
      <c r="CA4" s="95">
        <v>0.76608970535710874</v>
      </c>
      <c r="CB4" s="95">
        <v>0</v>
      </c>
      <c r="CC4" s="97"/>
      <c r="CD4" s="98"/>
      <c r="CE4" s="98"/>
      <c r="CF4" s="98"/>
      <c r="CG4" s="97"/>
      <c r="CH4" s="97"/>
      <c r="CI4" s="97"/>
      <c r="CJ4" s="99"/>
      <c r="CK4" s="259">
        <v>1858373.3095533834</v>
      </c>
    </row>
    <row r="5" spans="1:89" s="23" customFormat="1" ht="26.25" customHeight="1" x14ac:dyDescent="0.25">
      <c r="A5" s="269" t="s">
        <v>145</v>
      </c>
      <c r="B5" s="226" t="s">
        <v>299</v>
      </c>
      <c r="C5" s="94">
        <v>3470562.0697022155</v>
      </c>
      <c r="D5" s="95">
        <v>54668.575105580989</v>
      </c>
      <c r="E5" s="96">
        <v>44175.722064559144</v>
      </c>
      <c r="F5" s="96">
        <v>7033.3624033649467</v>
      </c>
      <c r="G5" s="96">
        <v>3459.4906376568838</v>
      </c>
      <c r="H5" s="95">
        <v>5625.7882966590241</v>
      </c>
      <c r="I5" s="95">
        <v>2438772.9088728237</v>
      </c>
      <c r="J5" s="96">
        <v>74262.825746138144</v>
      </c>
      <c r="K5" s="96">
        <v>8357.7667151694823</v>
      </c>
      <c r="L5" s="96">
        <v>3663.956488962071</v>
      </c>
      <c r="M5" s="96">
        <v>21822.70850649444</v>
      </c>
      <c r="N5" s="96">
        <v>11262.057930786847</v>
      </c>
      <c r="O5" s="96">
        <v>1540855.2415086695</v>
      </c>
      <c r="P5" s="96">
        <v>492236.96480103041</v>
      </c>
      <c r="Q5" s="96">
        <v>7638.2206649935788</v>
      </c>
      <c r="R5" s="96">
        <v>4745.0723185345842</v>
      </c>
      <c r="S5" s="96">
        <v>58176.304750492884</v>
      </c>
      <c r="T5" s="96">
        <v>188994.2178528076</v>
      </c>
      <c r="U5" s="96">
        <v>5826.5818658650915</v>
      </c>
      <c r="V5" s="96">
        <v>1981.0560672766112</v>
      </c>
      <c r="W5" s="96">
        <v>1511.1502012871533</v>
      </c>
      <c r="X5" s="96">
        <v>4838.9585496144227</v>
      </c>
      <c r="Y5" s="96">
        <v>3424.6028176046075</v>
      </c>
      <c r="Z5" s="96">
        <v>712.53641089178655</v>
      </c>
      <c r="AA5" s="96">
        <v>5183.1927740356687</v>
      </c>
      <c r="AB5" s="96">
        <v>3279.4929021688772</v>
      </c>
      <c r="AC5" s="95">
        <v>507176.88530320121</v>
      </c>
      <c r="AD5" s="95">
        <v>19584.213994413138</v>
      </c>
      <c r="AE5" s="96">
        <v>2565.2780597502797</v>
      </c>
      <c r="AF5" s="96">
        <v>17018.935934662863</v>
      </c>
      <c r="AG5" s="95">
        <v>54907.424870601717</v>
      </c>
      <c r="AH5" s="95">
        <v>58899.189045634448</v>
      </c>
      <c r="AI5" s="96">
        <v>10565.09599778098</v>
      </c>
      <c r="AJ5" s="96">
        <v>21961.797272826156</v>
      </c>
      <c r="AK5" s="96">
        <v>26372.295775027309</v>
      </c>
      <c r="AL5" s="95">
        <v>156411.08089974782</v>
      </c>
      <c r="AM5" s="96">
        <v>58247.647383886244</v>
      </c>
      <c r="AN5" s="96">
        <v>29514.474294681735</v>
      </c>
      <c r="AO5" s="96">
        <v>56151.33299934199</v>
      </c>
      <c r="AP5" s="96">
        <v>9302.0648391461218</v>
      </c>
      <c r="AQ5" s="96">
        <v>3195.5613826916965</v>
      </c>
      <c r="AR5" s="95">
        <v>22032.881391991814</v>
      </c>
      <c r="AS5" s="95">
        <v>10005.97608258033</v>
      </c>
      <c r="AT5" s="96">
        <v>1900.9580698106311</v>
      </c>
      <c r="AU5" s="96">
        <v>1983.0819688390204</v>
      </c>
      <c r="AV5" s="96">
        <v>1311.2789969511405</v>
      </c>
      <c r="AW5" s="96">
        <v>4810.6570469795388</v>
      </c>
      <c r="AX5" s="95">
        <v>3441.4945293518817</v>
      </c>
      <c r="AY5" s="96">
        <v>1602.9162042171465</v>
      </c>
      <c r="AZ5" s="96">
        <v>750.95779041572098</v>
      </c>
      <c r="BA5" s="96">
        <v>1087.6205347190144</v>
      </c>
      <c r="BB5" s="95">
        <v>3716.5476318288215</v>
      </c>
      <c r="BC5" s="96">
        <v>0</v>
      </c>
      <c r="BD5" s="95">
        <v>26177.669115586708</v>
      </c>
      <c r="BE5" s="96">
        <v>16951.028070980454</v>
      </c>
      <c r="BF5" s="96">
        <v>4691.7171347720787</v>
      </c>
      <c r="BG5" s="96">
        <v>2775.0035794250421</v>
      </c>
      <c r="BH5" s="96">
        <v>693.54992354495096</v>
      </c>
      <c r="BI5" s="96">
        <v>1066.3704068641773</v>
      </c>
      <c r="BJ5" s="95">
        <v>19054.632731717549</v>
      </c>
      <c r="BK5" s="96">
        <v>5957.4808485445101</v>
      </c>
      <c r="BL5" s="96">
        <v>5731.1814680407169</v>
      </c>
      <c r="BM5" s="96">
        <v>514.00665126299452</v>
      </c>
      <c r="BN5" s="96">
        <v>6851.9637638693248</v>
      </c>
      <c r="BO5" s="95">
        <v>26008.800557337665</v>
      </c>
      <c r="BP5" s="95">
        <v>11968.125378457828</v>
      </c>
      <c r="BQ5" s="95">
        <v>27552.383452818005</v>
      </c>
      <c r="BR5" s="96">
        <v>17944.670167006858</v>
      </c>
      <c r="BS5" s="96">
        <v>9607.7132858111436</v>
      </c>
      <c r="BT5" s="95">
        <v>9428.4372321156334</v>
      </c>
      <c r="BU5" s="96">
        <v>5000.8543870061658</v>
      </c>
      <c r="BV5" s="96">
        <v>4427.5828451094694</v>
      </c>
      <c r="BW5" s="95">
        <v>12033.873997098848</v>
      </c>
      <c r="BX5" s="96">
        <v>2626.2830081972252</v>
      </c>
      <c r="BY5" s="96">
        <v>934.80976309663981</v>
      </c>
      <c r="BZ5" s="96">
        <v>8472.7812258049853</v>
      </c>
      <c r="CA5" s="95">
        <v>3095.1812126675786</v>
      </c>
      <c r="CB5" s="95">
        <v>0</v>
      </c>
      <c r="CC5" s="97"/>
      <c r="CD5" s="98"/>
      <c r="CE5" s="98"/>
      <c r="CF5" s="98"/>
      <c r="CG5" s="97"/>
      <c r="CH5" s="97"/>
      <c r="CI5" s="97"/>
      <c r="CJ5" s="99"/>
      <c r="CK5" s="259">
        <v>3470562.0697022155</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462007.23695578048</v>
      </c>
      <c r="CD6" s="100">
        <v>236683.04221245126</v>
      </c>
      <c r="CE6" s="100">
        <v>112896.05911025847</v>
      </c>
      <c r="CF6" s="100">
        <v>112428.13563307076</v>
      </c>
      <c r="CG6" s="97"/>
      <c r="CH6" s="97"/>
      <c r="CI6" s="97"/>
      <c r="CJ6" s="99"/>
      <c r="CK6" s="259">
        <v>462007.23695578048</v>
      </c>
    </row>
    <row r="7" spans="1:89" s="23" customFormat="1" ht="26.25" customHeight="1" x14ac:dyDescent="0.25">
      <c r="A7" s="269" t="s">
        <v>147</v>
      </c>
      <c r="B7" s="226" t="s">
        <v>301</v>
      </c>
      <c r="C7" s="94">
        <v>57138.837407029132</v>
      </c>
      <c r="D7" s="95">
        <v>91.075213161983939</v>
      </c>
      <c r="E7" s="96">
        <v>91.075213161983939</v>
      </c>
      <c r="F7" s="96">
        <v>0</v>
      </c>
      <c r="G7" s="96">
        <v>0</v>
      </c>
      <c r="H7" s="95">
        <v>1160.3169625116025</v>
      </c>
      <c r="I7" s="95">
        <v>13457.562709418533</v>
      </c>
      <c r="J7" s="96">
        <v>248.11582234859222</v>
      </c>
      <c r="K7" s="96">
        <v>28.825406369840998</v>
      </c>
      <c r="L7" s="96">
        <v>3.188440159231666</v>
      </c>
      <c r="M7" s="96">
        <v>2733.8666774139642</v>
      </c>
      <c r="N7" s="96">
        <v>804.37573418603472</v>
      </c>
      <c r="O7" s="96">
        <v>521.32999999999993</v>
      </c>
      <c r="P7" s="96">
        <v>276.82626840823946</v>
      </c>
      <c r="Q7" s="96">
        <v>0.28300224316836503</v>
      </c>
      <c r="R7" s="96">
        <v>6.0116002726864721</v>
      </c>
      <c r="S7" s="96">
        <v>8720.1435393344327</v>
      </c>
      <c r="T7" s="96">
        <v>109.35688000000002</v>
      </c>
      <c r="U7" s="96">
        <v>0</v>
      </c>
      <c r="V7" s="96">
        <v>0</v>
      </c>
      <c r="W7" s="96">
        <v>0</v>
      </c>
      <c r="X7" s="96">
        <v>0</v>
      </c>
      <c r="Y7" s="96">
        <v>0</v>
      </c>
      <c r="Z7" s="96">
        <v>0</v>
      </c>
      <c r="AA7" s="96">
        <v>5.2393386823444921</v>
      </c>
      <c r="AB7" s="96">
        <v>0</v>
      </c>
      <c r="AC7" s="95">
        <v>20582.007057199997</v>
      </c>
      <c r="AD7" s="95">
        <v>21792.450723851274</v>
      </c>
      <c r="AE7" s="96">
        <v>0</v>
      </c>
      <c r="AF7" s="96">
        <v>21792.450723851274</v>
      </c>
      <c r="AG7" s="95">
        <v>55.424740885737357</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v>
      </c>
      <c r="BR7" s="96">
        <v>0</v>
      </c>
      <c r="BS7" s="96">
        <v>0</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57138.837407029132</v>
      </c>
    </row>
    <row r="8" spans="1:89" s="23" customFormat="1" ht="26.25" customHeight="1" x14ac:dyDescent="0.25">
      <c r="A8" s="269"/>
      <c r="B8" s="226" t="s">
        <v>302</v>
      </c>
      <c r="C8" s="94">
        <v>1760094.401267359</v>
      </c>
      <c r="D8" s="95">
        <v>46096.198462214015</v>
      </c>
      <c r="E8" s="96">
        <v>36550.158622698546</v>
      </c>
      <c r="F8" s="96">
        <v>6124.7210089880173</v>
      </c>
      <c r="G8" s="96">
        <v>3421.3188305274512</v>
      </c>
      <c r="H8" s="95">
        <v>6951.4198130858058</v>
      </c>
      <c r="I8" s="95">
        <v>923655.98267095722</v>
      </c>
      <c r="J8" s="96">
        <v>70959.195055452306</v>
      </c>
      <c r="K8" s="96">
        <v>8506.5542694619016</v>
      </c>
      <c r="L8" s="96">
        <v>2886.0856720651013</v>
      </c>
      <c r="M8" s="96">
        <v>19928.152969362978</v>
      </c>
      <c r="N8" s="96">
        <v>10193.515537496472</v>
      </c>
      <c r="O8" s="96">
        <v>103437.60868126969</v>
      </c>
      <c r="P8" s="96">
        <v>477642.59893366462</v>
      </c>
      <c r="Q8" s="96">
        <v>7560.1641712192923</v>
      </c>
      <c r="R8" s="96">
        <v>4254.6946024528761</v>
      </c>
      <c r="S8" s="96">
        <v>66384.391114307742</v>
      </c>
      <c r="T8" s="96">
        <v>125354.79364704425</v>
      </c>
      <c r="U8" s="96">
        <v>5999.4697767026946</v>
      </c>
      <c r="V8" s="96">
        <v>2084.6548700858752</v>
      </c>
      <c r="W8" s="96">
        <v>1464.618727571577</v>
      </c>
      <c r="X8" s="96">
        <v>4964.6878420364046</v>
      </c>
      <c r="Y8" s="96">
        <v>3246.9135570187645</v>
      </c>
      <c r="Z8" s="96">
        <v>808.74619599377547</v>
      </c>
      <c r="AA8" s="96">
        <v>4721.3989201428285</v>
      </c>
      <c r="AB8" s="96">
        <v>3257.7381276081519</v>
      </c>
      <c r="AC8" s="95">
        <v>310793.65138563473</v>
      </c>
      <c r="AD8" s="95">
        <v>26732.664058783696</v>
      </c>
      <c r="AE8" s="96">
        <v>2401.9596851707793</v>
      </c>
      <c r="AF8" s="96">
        <v>24330.704373612916</v>
      </c>
      <c r="AG8" s="95">
        <v>57047.269858757209</v>
      </c>
      <c r="AH8" s="95">
        <v>60327.250936061166</v>
      </c>
      <c r="AI8" s="96">
        <v>10805.412707991556</v>
      </c>
      <c r="AJ8" s="96">
        <v>23007.691851743097</v>
      </c>
      <c r="AK8" s="96">
        <v>26514.146376326516</v>
      </c>
      <c r="AL8" s="95">
        <v>153188.4897127045</v>
      </c>
      <c r="AM8" s="96">
        <v>57613.955600327448</v>
      </c>
      <c r="AN8" s="96">
        <v>26383.547028434619</v>
      </c>
      <c r="AO8" s="96">
        <v>56040.330845489756</v>
      </c>
      <c r="AP8" s="96">
        <v>10283.709081973248</v>
      </c>
      <c r="AQ8" s="96">
        <v>2866.9471564794439</v>
      </c>
      <c r="AR8" s="95">
        <v>22354.569597291043</v>
      </c>
      <c r="AS8" s="95">
        <v>9608.7156702669727</v>
      </c>
      <c r="AT8" s="96">
        <v>1793.6663282167781</v>
      </c>
      <c r="AU8" s="96">
        <v>1815.64991701806</v>
      </c>
      <c r="AV8" s="96">
        <v>1388.2758472384671</v>
      </c>
      <c r="AW8" s="96">
        <v>4611.1235777936672</v>
      </c>
      <c r="AX8" s="95">
        <v>3478.7982340903177</v>
      </c>
      <c r="AY8" s="96">
        <v>1622.8894775916333</v>
      </c>
      <c r="AZ8" s="96">
        <v>763.38038572609514</v>
      </c>
      <c r="BA8" s="96">
        <v>1092.5283707725894</v>
      </c>
      <c r="BB8" s="95">
        <v>4194.2040201436466</v>
      </c>
      <c r="BC8" s="96">
        <v>0</v>
      </c>
      <c r="BD8" s="95">
        <v>26504.129416869775</v>
      </c>
      <c r="BE8" s="96">
        <v>17345.848649883541</v>
      </c>
      <c r="BF8" s="96">
        <v>4614.7570245243123</v>
      </c>
      <c r="BG8" s="96">
        <v>2744.1969999245284</v>
      </c>
      <c r="BH8" s="96">
        <v>737.48063236271025</v>
      </c>
      <c r="BI8" s="96">
        <v>1061.8461101746848</v>
      </c>
      <c r="BJ8" s="95">
        <v>21189.815195853684</v>
      </c>
      <c r="BK8" s="96">
        <v>7665.3261311633632</v>
      </c>
      <c r="BL8" s="96">
        <v>5847.0630780571846</v>
      </c>
      <c r="BM8" s="96">
        <v>535.90298842399454</v>
      </c>
      <c r="BN8" s="96">
        <v>7141.5229982091414</v>
      </c>
      <c r="BO8" s="95">
        <v>25374.360514447773</v>
      </c>
      <c r="BP8" s="95">
        <v>12293.408228324493</v>
      </c>
      <c r="BQ8" s="95">
        <v>27618.93466475984</v>
      </c>
      <c r="BR8" s="96">
        <v>18137.460974713034</v>
      </c>
      <c r="BS8" s="96">
        <v>9481.4736900468051</v>
      </c>
      <c r="BT8" s="95">
        <v>8066.773159725135</v>
      </c>
      <c r="BU8" s="96">
        <v>4168.4751465815025</v>
      </c>
      <c r="BV8" s="96">
        <v>3898.298013143632</v>
      </c>
      <c r="BW8" s="95">
        <v>11829.085947101599</v>
      </c>
      <c r="BX8" s="96">
        <v>2919.8888416844311</v>
      </c>
      <c r="BY8" s="96">
        <v>996.29319627884638</v>
      </c>
      <c r="BZ8" s="96">
        <v>7912.903909138322</v>
      </c>
      <c r="CA8" s="95">
        <v>2788.6797202865255</v>
      </c>
      <c r="CB8" s="95">
        <v>0</v>
      </c>
      <c r="CC8" s="95">
        <v>462933.30583568069</v>
      </c>
      <c r="CD8" s="96">
        <v>236277.2970929913</v>
      </c>
      <c r="CE8" s="96">
        <v>114586.78124990096</v>
      </c>
      <c r="CF8" s="96">
        <v>112069.22749278844</v>
      </c>
      <c r="CG8" s="97"/>
      <c r="CH8" s="101">
        <v>0</v>
      </c>
      <c r="CI8" s="97"/>
      <c r="CJ8" s="99"/>
      <c r="CK8" s="259">
        <v>2223027.7071030396</v>
      </c>
    </row>
    <row r="9" spans="1:89" s="23" customFormat="1" ht="26.25" customHeight="1" x14ac:dyDescent="0.25">
      <c r="A9" s="269"/>
      <c r="B9" s="226" t="s">
        <v>343</v>
      </c>
      <c r="C9" s="94">
        <v>1465390.8645663431</v>
      </c>
      <c r="D9" s="95">
        <v>46012.574063481399</v>
      </c>
      <c r="E9" s="96">
        <v>36550.158622698546</v>
      </c>
      <c r="F9" s="96">
        <v>6124.7210089880173</v>
      </c>
      <c r="G9" s="96">
        <v>3337.6944317948337</v>
      </c>
      <c r="H9" s="95">
        <v>6951.4198130858058</v>
      </c>
      <c r="I9" s="95">
        <v>632853.87759603467</v>
      </c>
      <c r="J9" s="96">
        <v>64253.063341345252</v>
      </c>
      <c r="K9" s="96">
        <v>8465.8149813487871</v>
      </c>
      <c r="L9" s="96">
        <v>2885.5785309820508</v>
      </c>
      <c r="M9" s="96">
        <v>17160.545313124327</v>
      </c>
      <c r="N9" s="96">
        <v>8384.1427113200825</v>
      </c>
      <c r="O9" s="96">
        <v>103437.59847984409</v>
      </c>
      <c r="P9" s="96">
        <v>209841.1554528352</v>
      </c>
      <c r="Q9" s="96">
        <v>7560.1641712192923</v>
      </c>
      <c r="R9" s="96">
        <v>4254.1041135521964</v>
      </c>
      <c r="S9" s="96">
        <v>62827.70832467141</v>
      </c>
      <c r="T9" s="96">
        <v>118455.51127894479</v>
      </c>
      <c r="U9" s="96">
        <v>5980.019875487591</v>
      </c>
      <c r="V9" s="96">
        <v>2084.6030320832333</v>
      </c>
      <c r="W9" s="96">
        <v>1464.570485574219</v>
      </c>
      <c r="X9" s="96">
        <v>4957.6061551227622</v>
      </c>
      <c r="Y9" s="96">
        <v>3245.9274943473274</v>
      </c>
      <c r="Z9" s="96">
        <v>805.81468561587701</v>
      </c>
      <c r="AA9" s="96">
        <v>3534.5849902533887</v>
      </c>
      <c r="AB9" s="96">
        <v>3255.3641783627481</v>
      </c>
      <c r="AC9" s="95">
        <v>310793.18268028705</v>
      </c>
      <c r="AD9" s="95">
        <v>26732.664058783696</v>
      </c>
      <c r="AE9" s="96">
        <v>2401.9596851707793</v>
      </c>
      <c r="AF9" s="96">
        <v>24330.704373612916</v>
      </c>
      <c r="AG9" s="95">
        <v>53893.920674346147</v>
      </c>
      <c r="AH9" s="95">
        <v>59905.883199468997</v>
      </c>
      <c r="AI9" s="96">
        <v>10448.706757816472</v>
      </c>
      <c r="AJ9" s="96">
        <v>22943.030065326013</v>
      </c>
      <c r="AK9" s="96">
        <v>26514.146376326516</v>
      </c>
      <c r="AL9" s="95">
        <v>153188.4897127045</v>
      </c>
      <c r="AM9" s="96">
        <v>57613.955600327448</v>
      </c>
      <c r="AN9" s="96">
        <v>26383.547028434619</v>
      </c>
      <c r="AO9" s="96">
        <v>56040.330845489756</v>
      </c>
      <c r="AP9" s="96">
        <v>10283.709081973248</v>
      </c>
      <c r="AQ9" s="96">
        <v>2866.9471564794439</v>
      </c>
      <c r="AR9" s="95">
        <v>22354.569597291043</v>
      </c>
      <c r="AS9" s="95">
        <v>9506.1133459857956</v>
      </c>
      <c r="AT9" s="96">
        <v>1792.16348276024</v>
      </c>
      <c r="AU9" s="96">
        <v>1815.64991701806</v>
      </c>
      <c r="AV9" s="96">
        <v>1388.2758472384671</v>
      </c>
      <c r="AW9" s="96">
        <v>4510.0240989690274</v>
      </c>
      <c r="AX9" s="95">
        <v>3478.7982340903177</v>
      </c>
      <c r="AY9" s="96">
        <v>1622.8894775916333</v>
      </c>
      <c r="AZ9" s="96">
        <v>763.38038572609514</v>
      </c>
      <c r="BA9" s="96">
        <v>1092.5283707725894</v>
      </c>
      <c r="BB9" s="95">
        <v>4156.2060821702134</v>
      </c>
      <c r="BC9" s="96">
        <v>0</v>
      </c>
      <c r="BD9" s="95">
        <v>26443.061476766503</v>
      </c>
      <c r="BE9" s="96">
        <v>17300.714544797145</v>
      </c>
      <c r="BF9" s="96">
        <v>4613.1470193857267</v>
      </c>
      <c r="BG9" s="96">
        <v>2729.873170046239</v>
      </c>
      <c r="BH9" s="96">
        <v>737.48063236271025</v>
      </c>
      <c r="BI9" s="96">
        <v>1061.8461101746848</v>
      </c>
      <c r="BJ9" s="95">
        <v>21148.861797201957</v>
      </c>
      <c r="BK9" s="96">
        <v>7657.8891409629214</v>
      </c>
      <c r="BL9" s="96">
        <v>5847.0630780571846</v>
      </c>
      <c r="BM9" s="96">
        <v>535.90298842399454</v>
      </c>
      <c r="BN9" s="96">
        <v>7108.0065897578561</v>
      </c>
      <c r="BO9" s="95">
        <v>25374.360514447773</v>
      </c>
      <c r="BP9" s="95">
        <v>12293.408228324493</v>
      </c>
      <c r="BQ9" s="95">
        <v>27618.93466475984</v>
      </c>
      <c r="BR9" s="96">
        <v>18137.460974713034</v>
      </c>
      <c r="BS9" s="96">
        <v>9481.4736900468051</v>
      </c>
      <c r="BT9" s="95">
        <v>8066.773159725135</v>
      </c>
      <c r="BU9" s="96">
        <v>4168.4751465815025</v>
      </c>
      <c r="BV9" s="96">
        <v>3898.298013143632</v>
      </c>
      <c r="BW9" s="95">
        <v>11829.085947101599</v>
      </c>
      <c r="BX9" s="96">
        <v>2919.8888416844311</v>
      </c>
      <c r="BY9" s="96">
        <v>996.29319627884638</v>
      </c>
      <c r="BZ9" s="96">
        <v>7912.903909138322</v>
      </c>
      <c r="CA9" s="95">
        <v>2788.6797202865255</v>
      </c>
      <c r="CB9" s="95">
        <v>0</v>
      </c>
      <c r="CC9" s="95">
        <v>462933.30583568069</v>
      </c>
      <c r="CD9" s="96">
        <v>236277.2970929913</v>
      </c>
      <c r="CE9" s="96">
        <v>114586.78124990096</v>
      </c>
      <c r="CF9" s="96">
        <v>112069.22749278844</v>
      </c>
      <c r="CG9" s="97"/>
      <c r="CH9" s="101">
        <v>0</v>
      </c>
      <c r="CI9" s="97"/>
      <c r="CJ9" s="99"/>
      <c r="CK9" s="259">
        <v>1928324.1704020239</v>
      </c>
    </row>
    <row r="10" spans="1:89" s="23" customFormat="1" ht="26.25" customHeight="1" x14ac:dyDescent="0.25">
      <c r="A10" s="269" t="s">
        <v>148</v>
      </c>
      <c r="B10" s="226" t="s">
        <v>344</v>
      </c>
      <c r="C10" s="94">
        <v>294703.53670101578</v>
      </c>
      <c r="D10" s="101">
        <v>83.624398732617337</v>
      </c>
      <c r="E10" s="100">
        <v>0</v>
      </c>
      <c r="F10" s="100">
        <v>0</v>
      </c>
      <c r="G10" s="100">
        <v>83.624398732617337</v>
      </c>
      <c r="H10" s="101">
        <v>0</v>
      </c>
      <c r="I10" s="101">
        <v>290802.10507492261</v>
      </c>
      <c r="J10" s="100">
        <v>6706.1317141070567</v>
      </c>
      <c r="K10" s="100">
        <v>40.739288113114</v>
      </c>
      <c r="L10" s="100">
        <v>0.50714108305058403</v>
      </c>
      <c r="M10" s="100">
        <v>2767.607656238652</v>
      </c>
      <c r="N10" s="100">
        <v>1809.3728261763893</v>
      </c>
      <c r="O10" s="100">
        <v>1.020142559528245E-2</v>
      </c>
      <c r="P10" s="100">
        <v>267801.44348082942</v>
      </c>
      <c r="Q10" s="100">
        <v>0</v>
      </c>
      <c r="R10" s="100">
        <v>0.59048890068012572</v>
      </c>
      <c r="S10" s="100">
        <v>3556.6827896363338</v>
      </c>
      <c r="T10" s="100">
        <v>6899.2823680994588</v>
      </c>
      <c r="U10" s="100">
        <v>19.449901215103825</v>
      </c>
      <c r="V10" s="100">
        <v>5.183800264200792E-2</v>
      </c>
      <c r="W10" s="100">
        <v>4.8241997357992061E-2</v>
      </c>
      <c r="X10" s="100">
        <v>7.0816869136422742</v>
      </c>
      <c r="Y10" s="100">
        <v>0.98606267143702031</v>
      </c>
      <c r="Z10" s="100">
        <v>2.9315103778985181</v>
      </c>
      <c r="AA10" s="100">
        <v>1186.8139298894398</v>
      </c>
      <c r="AB10" s="100">
        <v>2.3739492454035505</v>
      </c>
      <c r="AC10" s="101">
        <v>0.46870534765937966</v>
      </c>
      <c r="AD10" s="101">
        <v>0</v>
      </c>
      <c r="AE10" s="100">
        <v>0</v>
      </c>
      <c r="AF10" s="100">
        <v>0</v>
      </c>
      <c r="AG10" s="101">
        <v>3153.3491844110586</v>
      </c>
      <c r="AH10" s="101">
        <v>421.36773659216851</v>
      </c>
      <c r="AI10" s="100">
        <v>356.70595017508447</v>
      </c>
      <c r="AJ10" s="100">
        <v>64.661786417084059</v>
      </c>
      <c r="AK10" s="100">
        <v>0</v>
      </c>
      <c r="AL10" s="101">
        <v>0</v>
      </c>
      <c r="AM10" s="100">
        <v>0</v>
      </c>
      <c r="AN10" s="100">
        <v>0</v>
      </c>
      <c r="AO10" s="100">
        <v>0</v>
      </c>
      <c r="AP10" s="100">
        <v>0</v>
      </c>
      <c r="AQ10" s="100">
        <v>0</v>
      </c>
      <c r="AR10" s="101">
        <v>0</v>
      </c>
      <c r="AS10" s="101">
        <v>102.6023242811779</v>
      </c>
      <c r="AT10" s="100">
        <v>1.5028454565381815</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294703.53670101578</v>
      </c>
    </row>
    <row r="11" spans="1:89" s="23" customFormat="1" ht="26.25" customHeight="1" x14ac:dyDescent="0.25">
      <c r="A11" s="270" t="s">
        <v>149</v>
      </c>
      <c r="B11" s="235" t="s">
        <v>303</v>
      </c>
      <c r="C11" s="102">
        <v>3617901.7134565986</v>
      </c>
      <c r="D11" s="103">
        <v>103337.13625060888</v>
      </c>
      <c r="E11" s="104">
        <v>47703.242219079562</v>
      </c>
      <c r="F11" s="104">
        <v>52212.575201001855</v>
      </c>
      <c r="G11" s="104">
        <v>3421.3188305274512</v>
      </c>
      <c r="H11" s="103">
        <v>6951.4198130858058</v>
      </c>
      <c r="I11" s="103">
        <v>2449766.4040969517</v>
      </c>
      <c r="J11" s="104">
        <v>74071.750574108009</v>
      </c>
      <c r="K11" s="104">
        <v>8608.491992361438</v>
      </c>
      <c r="L11" s="104">
        <v>3554.2348538460783</v>
      </c>
      <c r="M11" s="104">
        <v>23626.215305756166</v>
      </c>
      <c r="N11" s="104">
        <v>11681.260345317663</v>
      </c>
      <c r="O11" s="104">
        <v>1540013.2219767477</v>
      </c>
      <c r="P11" s="104">
        <v>494417.2955247474</v>
      </c>
      <c r="Q11" s="104">
        <v>7619.0536362661678</v>
      </c>
      <c r="R11" s="104">
        <v>5036.8068512516793</v>
      </c>
      <c r="S11" s="104">
        <v>66486.57646638903</v>
      </c>
      <c r="T11" s="104">
        <v>187473.47094931212</v>
      </c>
      <c r="U11" s="104">
        <v>6008.5755078568436</v>
      </c>
      <c r="V11" s="104">
        <v>2088.6298023852751</v>
      </c>
      <c r="W11" s="104">
        <v>1467.01312491049</v>
      </c>
      <c r="X11" s="104">
        <v>4975.6824181541779</v>
      </c>
      <c r="Y11" s="104">
        <v>3252.8992091968435</v>
      </c>
      <c r="Z11" s="104">
        <v>809.42464807240674</v>
      </c>
      <c r="AA11" s="104">
        <v>5314.076431007521</v>
      </c>
      <c r="AB11" s="104">
        <v>3261.7244792647557</v>
      </c>
      <c r="AC11" s="103">
        <v>570937.50645179837</v>
      </c>
      <c r="AD11" s="103">
        <v>40686.99872575319</v>
      </c>
      <c r="AE11" s="104">
        <v>2402.3137155071313</v>
      </c>
      <c r="AF11" s="104">
        <v>38284.685010246059</v>
      </c>
      <c r="AG11" s="103">
        <v>57119.385260050396</v>
      </c>
      <c r="AH11" s="103">
        <v>60368.637530958782</v>
      </c>
      <c r="AI11" s="104">
        <v>10805.412707991556</v>
      </c>
      <c r="AJ11" s="104">
        <v>23049.078446640717</v>
      </c>
      <c r="AK11" s="104">
        <v>26514.146376326516</v>
      </c>
      <c r="AL11" s="103">
        <v>153188.4897127045</v>
      </c>
      <c r="AM11" s="104">
        <v>57613.955600327448</v>
      </c>
      <c r="AN11" s="104">
        <v>26383.547028434619</v>
      </c>
      <c r="AO11" s="104">
        <v>56040.330845489756</v>
      </c>
      <c r="AP11" s="104">
        <v>10283.709081973248</v>
      </c>
      <c r="AQ11" s="104">
        <v>2866.9471564794439</v>
      </c>
      <c r="AR11" s="103">
        <v>22361.083768935769</v>
      </c>
      <c r="AS11" s="103">
        <v>9609.0760190165165</v>
      </c>
      <c r="AT11" s="104">
        <v>1793.6663282167781</v>
      </c>
      <c r="AU11" s="104">
        <v>1816.0102657676043</v>
      </c>
      <c r="AV11" s="104">
        <v>1388.2758472384671</v>
      </c>
      <c r="AW11" s="104">
        <v>4611.1235777936672</v>
      </c>
      <c r="AX11" s="103">
        <v>3478.7982340903177</v>
      </c>
      <c r="AY11" s="104">
        <v>1622.8894775916333</v>
      </c>
      <c r="AZ11" s="104">
        <v>763.38038572609514</v>
      </c>
      <c r="BA11" s="104">
        <v>1092.5283707725894</v>
      </c>
      <c r="BB11" s="103">
        <v>4194.2040201436466</v>
      </c>
      <c r="BC11" s="104">
        <v>0</v>
      </c>
      <c r="BD11" s="103">
        <v>26504.129416869775</v>
      </c>
      <c r="BE11" s="104">
        <v>17345.848649883541</v>
      </c>
      <c r="BF11" s="104">
        <v>4614.7570245243123</v>
      </c>
      <c r="BG11" s="104">
        <v>2744.1969999245284</v>
      </c>
      <c r="BH11" s="104">
        <v>737.48063236271025</v>
      </c>
      <c r="BI11" s="104">
        <v>1061.8461101746848</v>
      </c>
      <c r="BJ11" s="103">
        <v>21189.815195853684</v>
      </c>
      <c r="BK11" s="104">
        <v>7665.3261311633632</v>
      </c>
      <c r="BL11" s="104">
        <v>5847.0630780571846</v>
      </c>
      <c r="BM11" s="104">
        <v>535.90298842399454</v>
      </c>
      <c r="BN11" s="104">
        <v>7141.5229982091414</v>
      </c>
      <c r="BO11" s="103">
        <v>25397.334043785155</v>
      </c>
      <c r="BP11" s="103">
        <v>12303.853946918065</v>
      </c>
      <c r="BQ11" s="103">
        <v>27818.730356476211</v>
      </c>
      <c r="BR11" s="104">
        <v>18337.256666429406</v>
      </c>
      <c r="BS11" s="104">
        <v>9481.4736900468051</v>
      </c>
      <c r="BT11" s="103">
        <v>8068.4903207521693</v>
      </c>
      <c r="BU11" s="104">
        <v>4169.3273310597706</v>
      </c>
      <c r="BV11" s="104">
        <v>3899.1629896923982</v>
      </c>
      <c r="BW11" s="103">
        <v>11830.998876103313</v>
      </c>
      <c r="BX11" s="104">
        <v>2920.1598258792615</v>
      </c>
      <c r="BY11" s="104">
        <v>996.29319627884638</v>
      </c>
      <c r="BZ11" s="104">
        <v>7914.5458539452056</v>
      </c>
      <c r="CA11" s="103">
        <v>2789.2214157424642</v>
      </c>
      <c r="CB11" s="103">
        <v>0</v>
      </c>
      <c r="CC11" s="102">
        <v>462933.30583568069</v>
      </c>
      <c r="CD11" s="104">
        <v>236277.2970929913</v>
      </c>
      <c r="CE11" s="104">
        <v>114586.78124990096</v>
      </c>
      <c r="CF11" s="104">
        <v>112069.22749278844</v>
      </c>
      <c r="CG11" s="102">
        <v>52153.610787174759</v>
      </c>
      <c r="CH11" s="105"/>
      <c r="CI11" s="105"/>
      <c r="CJ11" s="106"/>
      <c r="CK11" s="260">
        <v>4132988.6300794538</v>
      </c>
    </row>
    <row r="12" spans="1:89" s="23" customFormat="1" ht="26.25" customHeight="1" x14ac:dyDescent="0.25">
      <c r="A12" s="270" t="s">
        <v>149</v>
      </c>
      <c r="B12" s="235" t="s">
        <v>345</v>
      </c>
      <c r="C12" s="102">
        <v>1140629.1036985253</v>
      </c>
      <c r="D12" s="103">
        <v>48762.059151566966</v>
      </c>
      <c r="E12" s="104">
        <v>39307.658976617466</v>
      </c>
      <c r="F12" s="104">
        <v>6124.7210089880173</v>
      </c>
      <c r="G12" s="104">
        <v>3329.6791659614782</v>
      </c>
      <c r="H12" s="103">
        <v>5300.7041232368938</v>
      </c>
      <c r="I12" s="103">
        <v>514210.62198420055</v>
      </c>
      <c r="J12" s="104">
        <v>49364.91056468786</v>
      </c>
      <c r="K12" s="104">
        <v>4567.5101068687409</v>
      </c>
      <c r="L12" s="104">
        <v>2966.751797244146</v>
      </c>
      <c r="M12" s="104">
        <v>16581.07325986572</v>
      </c>
      <c r="N12" s="104">
        <v>8452.8926168036214</v>
      </c>
      <c r="O12" s="104">
        <v>69136.762467999259</v>
      </c>
      <c r="P12" s="104">
        <v>164242.85729805994</v>
      </c>
      <c r="Q12" s="104">
        <v>2932.5449066095234</v>
      </c>
      <c r="R12" s="104">
        <v>3854.8523355255325</v>
      </c>
      <c r="S12" s="104">
        <v>43123.543734821447</v>
      </c>
      <c r="T12" s="104">
        <v>133827.78952224395</v>
      </c>
      <c r="U12" s="104">
        <v>3601.5064903876009</v>
      </c>
      <c r="V12" s="104">
        <v>1114.5131911739309</v>
      </c>
      <c r="W12" s="104">
        <v>815.75303238212109</v>
      </c>
      <c r="X12" s="104">
        <v>2594.7861877266455</v>
      </c>
      <c r="Y12" s="104">
        <v>1743.1955411629558</v>
      </c>
      <c r="Z12" s="104">
        <v>421.39398511354938</v>
      </c>
      <c r="AA12" s="104">
        <v>3015.9949905640879</v>
      </c>
      <c r="AB12" s="104">
        <v>1851.9899549598661</v>
      </c>
      <c r="AC12" s="103">
        <v>197293.15821863097</v>
      </c>
      <c r="AD12" s="103">
        <v>21911.306708715441</v>
      </c>
      <c r="AE12" s="104">
        <v>1031.4210372302362</v>
      </c>
      <c r="AF12" s="104">
        <v>20879.885671485208</v>
      </c>
      <c r="AG12" s="103">
        <v>42907.990486904593</v>
      </c>
      <c r="AH12" s="103">
        <v>39656.377006432507</v>
      </c>
      <c r="AI12" s="104">
        <v>8340.1552773772546</v>
      </c>
      <c r="AJ12" s="104">
        <v>17100.629792473665</v>
      </c>
      <c r="AK12" s="104">
        <v>14215.591936581592</v>
      </c>
      <c r="AL12" s="103">
        <v>143743.13717824328</v>
      </c>
      <c r="AM12" s="104">
        <v>50819.642632059251</v>
      </c>
      <c r="AN12" s="104">
        <v>26373.83931639816</v>
      </c>
      <c r="AO12" s="104">
        <v>56033.255414150684</v>
      </c>
      <c r="AP12" s="104">
        <v>8872.2858082254334</v>
      </c>
      <c r="AQ12" s="104">
        <v>1644.1140074097457</v>
      </c>
      <c r="AR12" s="103">
        <v>14742.931354719291</v>
      </c>
      <c r="AS12" s="103">
        <v>6875.794861986883</v>
      </c>
      <c r="AT12" s="104">
        <v>1459.5740585908334</v>
      </c>
      <c r="AU12" s="104">
        <v>1331.1727627174391</v>
      </c>
      <c r="AV12" s="104">
        <v>613.89039603111758</v>
      </c>
      <c r="AW12" s="104">
        <v>3471.1576446474933</v>
      </c>
      <c r="AX12" s="103">
        <v>2005.7875901120499</v>
      </c>
      <c r="AY12" s="104">
        <v>873.48768346980296</v>
      </c>
      <c r="AZ12" s="104">
        <v>436.26711778600571</v>
      </c>
      <c r="BA12" s="104">
        <v>696.03278885624093</v>
      </c>
      <c r="BB12" s="103">
        <v>3737.9778531060902</v>
      </c>
      <c r="BC12" s="104">
        <v>0</v>
      </c>
      <c r="BD12" s="103">
        <v>18704.073703768168</v>
      </c>
      <c r="BE12" s="104">
        <v>11825.508077049286</v>
      </c>
      <c r="BF12" s="104">
        <v>3873.2888005149748</v>
      </c>
      <c r="BG12" s="104">
        <v>1798.5536835180399</v>
      </c>
      <c r="BH12" s="104">
        <v>492.07790985656794</v>
      </c>
      <c r="BI12" s="104">
        <v>714.64523282929599</v>
      </c>
      <c r="BJ12" s="103">
        <v>17246.053262292215</v>
      </c>
      <c r="BK12" s="104">
        <v>7487.6572993902191</v>
      </c>
      <c r="BL12" s="104">
        <v>3361.4022643695025</v>
      </c>
      <c r="BM12" s="104">
        <v>400.47276194099339</v>
      </c>
      <c r="BN12" s="104">
        <v>5996.5209365915034</v>
      </c>
      <c r="BO12" s="103">
        <v>18149.999298131013</v>
      </c>
      <c r="BP12" s="103">
        <v>9700.9653619929777</v>
      </c>
      <c r="BQ12" s="103">
        <v>20879.989492901517</v>
      </c>
      <c r="BR12" s="104">
        <v>13621.75551490842</v>
      </c>
      <c r="BS12" s="104">
        <v>7258.2339779930899</v>
      </c>
      <c r="BT12" s="103">
        <v>6003.05857844002</v>
      </c>
      <c r="BU12" s="104">
        <v>3071.7212023064308</v>
      </c>
      <c r="BV12" s="104">
        <v>2931.3373761335893</v>
      </c>
      <c r="BW12" s="103">
        <v>7539.8038646666537</v>
      </c>
      <c r="BX12" s="104">
        <v>1711.4717554496804</v>
      </c>
      <c r="BY12" s="104">
        <v>660.78118417790199</v>
      </c>
      <c r="BZ12" s="104">
        <v>5167.5509250390714</v>
      </c>
      <c r="CA12" s="103">
        <v>1257.3136184773127</v>
      </c>
      <c r="CB12" s="103">
        <v>0</v>
      </c>
      <c r="CC12" s="102">
        <v>392134.53117344499</v>
      </c>
      <c r="CD12" s="104">
        <v>221555.53161024675</v>
      </c>
      <c r="CE12" s="104">
        <v>114537.06991813298</v>
      </c>
      <c r="CF12" s="104">
        <v>56041.929645065291</v>
      </c>
      <c r="CG12" s="102"/>
      <c r="CH12" s="101">
        <v>0</v>
      </c>
      <c r="CI12" s="105"/>
      <c r="CJ12" s="106"/>
      <c r="CK12" s="260">
        <v>1532763.6348719704</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8:CH10 CG11:CG12 CK3:CK12 CH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2223754.0821168311</v>
      </c>
      <c r="E4" s="245"/>
      <c r="F4" s="194"/>
      <c r="G4" s="194"/>
      <c r="H4" s="194"/>
    </row>
    <row r="5" spans="1:8" s="195" customFormat="1" ht="36" customHeight="1" x14ac:dyDescent="0.25">
      <c r="A5" s="288">
        <v>2</v>
      </c>
      <c r="B5" s="305" t="s">
        <v>151</v>
      </c>
      <c r="C5" s="238" t="s">
        <v>306</v>
      </c>
      <c r="D5" s="248">
        <v>51309.90572838705</v>
      </c>
      <c r="E5" s="245"/>
      <c r="F5" s="194"/>
      <c r="G5" s="194"/>
      <c r="H5" s="194"/>
    </row>
    <row r="6" spans="1:8" s="195" customFormat="1" ht="36" customHeight="1" x14ac:dyDescent="0.3">
      <c r="A6" s="289">
        <v>2.1</v>
      </c>
      <c r="B6" s="306" t="s">
        <v>152</v>
      </c>
      <c r="C6" s="239" t="s">
        <v>307</v>
      </c>
      <c r="D6" s="249">
        <v>0</v>
      </c>
      <c r="E6" s="219"/>
      <c r="F6" s="194"/>
      <c r="G6" s="194"/>
      <c r="H6" s="194"/>
    </row>
    <row r="7" spans="1:8" s="195" customFormat="1" ht="36" customHeight="1" x14ac:dyDescent="0.25">
      <c r="A7" s="290">
        <v>2.2000000000000002</v>
      </c>
      <c r="B7" s="307" t="s">
        <v>153</v>
      </c>
      <c r="C7" s="240" t="s">
        <v>308</v>
      </c>
      <c r="D7" s="250">
        <v>48131.46622889518</v>
      </c>
      <c r="E7" s="245"/>
      <c r="F7" s="194"/>
      <c r="G7" s="194"/>
      <c r="H7" s="194"/>
    </row>
    <row r="8" spans="1:8" s="195" customFormat="1" ht="36" customHeight="1" x14ac:dyDescent="0.25">
      <c r="A8" s="290">
        <v>2.2999999999999998</v>
      </c>
      <c r="B8" s="307" t="s">
        <v>154</v>
      </c>
      <c r="C8" s="240" t="s">
        <v>309</v>
      </c>
      <c r="D8" s="250">
        <v>3178.4394994918675</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81316.057222652307</v>
      </c>
      <c r="E10" s="245"/>
      <c r="F10" s="194"/>
      <c r="G10" s="194"/>
      <c r="H10" s="194"/>
    </row>
    <row r="11" spans="1:8" s="195" customFormat="1" ht="36" customHeight="1" x14ac:dyDescent="0.25">
      <c r="A11" s="293">
        <v>3.1</v>
      </c>
      <c r="B11" s="306" t="s">
        <v>157</v>
      </c>
      <c r="C11" s="239" t="s">
        <v>312</v>
      </c>
      <c r="D11" s="249">
        <v>78609.97001828879</v>
      </c>
      <c r="E11" s="245"/>
      <c r="F11" s="194"/>
      <c r="G11" s="194"/>
      <c r="H11" s="194"/>
    </row>
    <row r="12" spans="1:8" s="195" customFormat="1" ht="36" customHeight="1" x14ac:dyDescent="0.25">
      <c r="A12" s="294">
        <v>3.2</v>
      </c>
      <c r="B12" s="307" t="s">
        <v>158</v>
      </c>
      <c r="C12" s="242" t="s">
        <v>313</v>
      </c>
      <c r="D12" s="250">
        <v>2706.0872043635209</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55616.285388903518</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2150970.9223533096</v>
      </c>
      <c r="D3" s="361">
        <f>(Tabel_B1!D3+Tabel_B1!D11+Tabel_B1!D32)</f>
        <v>58067.054206794448</v>
      </c>
      <c r="E3" s="361">
        <f>(Tabel_B1!E3+Tabel_B1!E11+Tabel_B1!E32)</f>
        <v>12105.542176472627</v>
      </c>
      <c r="F3" s="361">
        <f>(Tabel_B1!F3+Tabel_B1!F11+Tabel_B1!F32)</f>
        <v>45961.512030321828</v>
      </c>
      <c r="G3" s="361">
        <f>(Tabel_B1!G3+Tabel_B1!G11+Tabel_B1!G32)</f>
        <v>0</v>
      </c>
      <c r="H3" s="361">
        <f>(Tabel_B1!H3+Tabel_B1!H11+Tabel_B1!H32)</f>
        <v>0</v>
      </c>
      <c r="I3" s="361">
        <f>(Tabel_B1!I3+Tabel_B1!I11+Tabel_B1!I32)</f>
        <v>1534339.3930396663</v>
      </c>
      <c r="J3" s="361">
        <f>(Tabel_B1!J3+Tabel_B1!J11+Tabel_B1!J32)</f>
        <v>4946.6391044020802</v>
      </c>
      <c r="K3" s="361">
        <f>(Tabel_B1!K3+Tabel_B1!K11+Tabel_B1!K32)</f>
        <v>42.257256697382978</v>
      </c>
      <c r="L3" s="361">
        <f>(Tabel_B1!L3+Tabel_B1!L11+Tabel_B1!L32)</f>
        <v>1128.9075964048454</v>
      </c>
      <c r="M3" s="361">
        <f>(Tabel_B1!M3+Tabel_B1!M11+Tabel_B1!M32)</f>
        <v>6801.3939694105138</v>
      </c>
      <c r="N3" s="361">
        <f>(Tabel_B1!N3+Tabel_B1!N11+Tabel_B1!N32)</f>
        <v>3692.5155754686984</v>
      </c>
      <c r="O3" s="361">
        <f>(Tabel_B1!O3+Tabel_B1!O11+Tabel_B1!O32)</f>
        <v>1453671.9657727624</v>
      </c>
      <c r="P3" s="361">
        <f>(Tabel_B1!P3+Tabel_B1!P11+Tabel_B1!P32)</f>
        <v>18592.701155928677</v>
      </c>
      <c r="Q3" s="361">
        <f>(Tabel_B1!Q3+Tabel_B1!Q11+Tabel_B1!Q32)</f>
        <v>62.791079495532131</v>
      </c>
      <c r="R3" s="361">
        <f>(Tabel_B1!R3+Tabel_B1!R11+Tabel_B1!R32)</f>
        <v>1317.7144828711346</v>
      </c>
      <c r="S3" s="361">
        <f>(Tabel_B1!S3+Tabel_B1!S11+Tabel_B1!S32)</f>
        <v>118.34158654748536</v>
      </c>
      <c r="T3" s="361">
        <f>(Tabel_B1!T3+Tabel_B1!T11+Tabel_B1!T32)</f>
        <v>42922.293661673633</v>
      </c>
      <c r="U3" s="361">
        <f>(Tabel_B1!U3+Tabel_B1!U11+Tabel_B1!U32)</f>
        <v>10.525449972792208</v>
      </c>
      <c r="V3" s="361">
        <f>(Tabel_B1!V3+Tabel_B1!V11+Tabel_B1!V32)</f>
        <v>4.4283459303244985</v>
      </c>
      <c r="W3" s="361">
        <f>(Tabel_B1!W3+Tabel_B1!W11+Tabel_B1!W32)</f>
        <v>3.0944774149679457</v>
      </c>
      <c r="X3" s="361">
        <f>(Tabel_B1!X3+Tabel_B1!X11+Tabel_B1!X32)</f>
        <v>12.565269009530336</v>
      </c>
      <c r="Y3" s="361">
        <f>(Tabel_B1!Y3+Tabel_B1!Y11+Tabel_B1!Y32)</f>
        <v>7.7203431802903992</v>
      </c>
      <c r="Z3" s="361">
        <f>(Tabel_B1!Z3+Tabel_B1!Z11+Tabel_B1!Z32)</f>
        <v>0.71326607082594495</v>
      </c>
      <c r="AA3" s="361">
        <f>(Tabel_B1!AA3+Tabel_B1!AA11+Tabel_B1!AA32)</f>
        <v>998.04799905729828</v>
      </c>
      <c r="AB3" s="361">
        <f>(Tabel_B1!AB3+Tabel_B1!AB11+Tabel_B1!AB32)</f>
        <v>4.7766473677591632</v>
      </c>
      <c r="AC3" s="361">
        <f>(Tabel_B1!AC3+Tabel_B1!AC11+Tabel_B1!AC32)</f>
        <v>535672.85930132633</v>
      </c>
      <c r="AD3" s="361">
        <f>(Tabel_B1!AD3+Tabel_B1!AD11+Tabel_B1!AD32)</f>
        <v>22492.806305980659</v>
      </c>
      <c r="AE3" s="361">
        <f>(Tabel_B1!AE3+Tabel_B1!AE11+Tabel_B1!AE32)</f>
        <v>1.2033693057008068</v>
      </c>
      <c r="AF3" s="361">
        <f>(Tabel_B1!AF3+Tabel_B1!AF11+Tabel_B1!AF32)</f>
        <v>22491.602936674961</v>
      </c>
      <c r="AG3" s="361">
        <f>(Tabel_B1!AG3+Tabel_B1!AG11+Tabel_B1!AG32)</f>
        <v>78.895041811992684</v>
      </c>
      <c r="AH3" s="361">
        <f>(Tabel_B1!AH3+Tabel_B1!AH11+Tabel_B1!AH32)</f>
        <v>44.818631222230493</v>
      </c>
      <c r="AI3" s="361">
        <f>(Tabel_B1!AI3+Tabel_B1!AI11+Tabel_B1!AI32)</f>
        <v>0</v>
      </c>
      <c r="AJ3" s="361">
        <f>(Tabel_B1!AJ3+Tabel_B1!AJ11+Tabel_B1!AJ32)</f>
        <v>44.818631222230493</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7.0543676614479898</v>
      </c>
      <c r="AS3" s="361">
        <f>(Tabel_B1!AS3+Tabel_B1!AS11+Tabel_B1!AS32)</f>
        <v>1.2180404299578234</v>
      </c>
      <c r="AT3" s="361">
        <f>(Tabel_B1!AT3+Tabel_B1!AT11+Tabel_B1!AT32)</f>
        <v>0</v>
      </c>
      <c r="AU3" s="361">
        <f>(Tabel_B1!AU3+Tabel_B1!AU11+Tabel_B1!AU32)</f>
        <v>1.2180404299578234</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24.960527883327494</v>
      </c>
      <c r="BP3" s="361">
        <f>(Tabel_B1!BP3+Tabel_B1!BP11+Tabel_B1!BP32)</f>
        <v>11.311943170356992</v>
      </c>
      <c r="BQ3" s="361">
        <f>(Tabel_B1!BQ3+Tabel_B1!BQ11+Tabel_B1!BQ32)</f>
        <v>216.36400503540449</v>
      </c>
      <c r="BR3" s="361">
        <f>(Tabel_B1!BR3+Tabel_B1!BR11+Tabel_B1!BR32)</f>
        <v>216.36400503540449</v>
      </c>
      <c r="BS3" s="361">
        <f>(Tabel_B1!BS3+Tabel_B1!BS11+Tabel_B1!BS32)</f>
        <v>0</v>
      </c>
      <c r="BT3" s="361">
        <f>(Tabel_B1!BT3+Tabel_B1!BT11+Tabel_B1!BT32)</f>
        <v>5.8435337932782732</v>
      </c>
      <c r="BU3" s="361">
        <f>(Tabel_B1!BU3+Tabel_B1!BU11+Tabel_B1!BU32)</f>
        <v>2.8961767035037869</v>
      </c>
      <c r="BV3" s="361">
        <f>(Tabel_B1!BV3+Tabel_B1!BV11+Tabel_B1!BV32)</f>
        <v>2.9473570897744863</v>
      </c>
      <c r="BW3" s="361">
        <f>(Tabel_B1!BW3+Tabel_B1!BW11+Tabel_B1!BW32)</f>
        <v>6.475011099244707</v>
      </c>
      <c r="BX3" s="361">
        <f>(Tabel_B1!BX3+Tabel_B1!BX11+Tabel_B1!BX32)</f>
        <v>0.92283151137356034</v>
      </c>
      <c r="BY3" s="361">
        <f>(Tabel_B1!BY3+Tabel_B1!BY11+Tabel_B1!BY32)</f>
        <v>0</v>
      </c>
      <c r="BZ3" s="361">
        <f>(Tabel_B1!BZ3+Tabel_B1!BZ11+Tabel_B1!BZ32)</f>
        <v>5.5521795878711471</v>
      </c>
      <c r="CA3" s="361">
        <f>(Tabel_B1!CA3+Tabel_B1!CA11+Tabel_B1!CA32)</f>
        <v>1.8683974340378722</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2165445.5503319283</v>
      </c>
      <c r="D4" s="367">
        <f>Tabel_A!D11+Tabel_A!D36</f>
        <v>56527.042427389038</v>
      </c>
      <c r="E4" s="367">
        <f>Tabel_A!E11+Tabel_A!E36</f>
        <v>10475.065112755728</v>
      </c>
      <c r="F4" s="367">
        <f>Tabel_A!F11+Tabel_A!F36</f>
        <v>45961.512030321828</v>
      </c>
      <c r="G4" s="367">
        <f>Tabel_A!G11+Tabel_A!G36</f>
        <v>90.465284311483273</v>
      </c>
      <c r="H4" s="367">
        <f>Tabel_A!H11+Tabel_A!H36</f>
        <v>0</v>
      </c>
      <c r="I4" s="367">
        <f>Tabel_A!I11+Tabel_A!I36</f>
        <v>1827441.2805354591</v>
      </c>
      <c r="J4" s="367">
        <f>Tabel_A!J11+Tabel_A!J36</f>
        <v>9817.0726876692097</v>
      </c>
      <c r="K4" s="367">
        <f>Tabel_A!K11+Tabel_A!K36</f>
        <v>79.656326049641962</v>
      </c>
      <c r="L4" s="367">
        <f>Tabel_A!L11+Tabel_A!L36</f>
        <v>669.35088633305111</v>
      </c>
      <c r="M4" s="367">
        <f>Tabel_A!M11+Tabel_A!M36</f>
        <v>6480.7548810098888</v>
      </c>
      <c r="N4" s="367">
        <f>Tabel_A!N11+Tabel_A!N36</f>
        <v>3281.1432572272206</v>
      </c>
      <c r="O4" s="367">
        <f>Tabel_A!O11+Tabel_A!O36</f>
        <v>1435027.1739969037</v>
      </c>
      <c r="P4" s="367">
        <f>Tabel_A!P11+Tabel_A!P36</f>
        <v>296323.35704733816</v>
      </c>
      <c r="Q4" s="367">
        <f>Tabel_A!Q11+Tabel_A!Q36</f>
        <v>57.84615312579249</v>
      </c>
      <c r="R4" s="367">
        <f>Tabel_A!R11+Tabel_A!R36</f>
        <v>782.33765376114661</v>
      </c>
      <c r="S4" s="367">
        <f>Tabel_A!S11+Tabel_A!S36</f>
        <v>3945.901540144137</v>
      </c>
      <c r="T4" s="367">
        <f>Tabel_A!T11+Tabel_A!T36</f>
        <v>69030.441867841306</v>
      </c>
      <c r="U4" s="367">
        <f>Tabel_A!U11+Tabel_A!U36</f>
        <v>28.345159525537895</v>
      </c>
      <c r="V4" s="367">
        <f>Tabel_A!V11+Tabel_A!V36</f>
        <v>3.7943175203842898</v>
      </c>
      <c r="W4" s="367">
        <f>Tabel_A!W11+Tabel_A!W36</f>
        <v>2.6634438189521314</v>
      </c>
      <c r="X4" s="367">
        <f>Tabel_A!X11+Tabel_A!X36</f>
        <v>17.700835156120078</v>
      </c>
      <c r="Y4" s="367">
        <f>Tabel_A!Y11+Tabel_A!Y36</f>
        <v>7.5170463626384478</v>
      </c>
      <c r="Z4" s="367">
        <f>Tabel_A!Z11+Tabel_A!Z36</f>
        <v>3.5343051240106425</v>
      </c>
      <c r="AA4" s="367">
        <f>Tabel_A!AA11+Tabel_A!AA36</f>
        <v>1876.2783456042334</v>
      </c>
      <c r="AB4" s="367">
        <f>Tabel_A!AB11+Tabel_A!AB36</f>
        <v>6.4107849440108415</v>
      </c>
      <c r="AC4" s="367">
        <f>Tabel_A!AC11+Tabel_A!AC36</f>
        <v>263133.91224833205</v>
      </c>
      <c r="AD4" s="367">
        <f>Tabel_A!AD11+Tabel_A!AD36</f>
        <v>13917.758313316051</v>
      </c>
      <c r="AE4" s="367">
        <f>Tabel_A!AE11+Tabel_A!AE36</f>
        <v>0.4934115301409866</v>
      </c>
      <c r="AF4" s="367">
        <f>Tabel_A!AF11+Tabel_A!AF36</f>
        <v>13917.264901785909</v>
      </c>
      <c r="AG4" s="367">
        <f>Tabel_A!AG11+Tabel_A!AG36</f>
        <v>3460.2028611319711</v>
      </c>
      <c r="AH4" s="367">
        <f>Tabel_A!AH11+Tabel_A!AH36</f>
        <v>467.94645960310783</v>
      </c>
      <c r="AI4" s="367">
        <f>Tabel_A!AI11+Tabel_A!AI36</f>
        <v>356.70595017508447</v>
      </c>
      <c r="AJ4" s="367">
        <f>Tabel_A!AJ11+Tabel_A!AJ36</f>
        <v>111.24050942802336</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6.4988217311791079</v>
      </c>
      <c r="AS4" s="367">
        <f>Tabel_A!AS11+Tabel_A!AS36</f>
        <v>111.3721840983245</v>
      </c>
      <c r="AT4" s="367">
        <f>Tabel_A!AT11+Tabel_A!AT36</f>
        <v>1.5028454565381815</v>
      </c>
      <c r="AU4" s="367">
        <f>Tabel_A!AU11+Tabel_A!AU36</f>
        <v>0.49942705823718264</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22.921044197006733</v>
      </c>
      <c r="BP4" s="367">
        <f>Tabel_A!BP11+Tabel_A!BP36</f>
        <v>0</v>
      </c>
      <c r="BQ4" s="367">
        <f>Tabel_A!BQ11+Tabel_A!BQ36</f>
        <v>199.32489561798826</v>
      </c>
      <c r="BR4" s="367">
        <f>Tabel_A!BR11+Tabel_A!BR36</f>
        <v>199.32489561798826</v>
      </c>
      <c r="BS4" s="367">
        <f>Tabel_A!BS11+Tabel_A!BS36</f>
        <v>0</v>
      </c>
      <c r="BT4" s="367">
        <f>Tabel_A!BT11+Tabel_A!BT36</f>
        <v>2.3959950920410646</v>
      </c>
      <c r="BU4" s="367">
        <f>Tabel_A!BU11+Tabel_A!BU36</f>
        <v>1.1875049264301041</v>
      </c>
      <c r="BV4" s="367">
        <f>Tabel_A!BV11+Tabel_A!BV36</f>
        <v>1.2084901656109603</v>
      </c>
      <c r="BW4" s="367">
        <f>Tabel_A!BW11+Tabel_A!BW36</f>
        <v>2.6549165904623266</v>
      </c>
      <c r="BX4" s="367">
        <f>Tabel_A!BX11+Tabel_A!BX36</f>
        <v>0.37838401389503085</v>
      </c>
      <c r="BY4" s="367">
        <f>Tabel_A!BY11+Tabel_A!BY36</f>
        <v>0</v>
      </c>
      <c r="BZ4" s="367">
        <f>Tabel_A!BZ11+Tabel_A!BZ36</f>
        <v>2.2765325765672957</v>
      </c>
      <c r="CA4" s="367">
        <f>Tabel_A!CA11+Tabel_A!CA36</f>
        <v>0.76608970535710874</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1469149.2323611248</v>
      </c>
      <c r="D5" s="367">
        <f>Tabel_B2!D11+Tabel_B2!D33+Tabel_B2!D34</f>
        <v>45633.566787450764</v>
      </c>
      <c r="E5" s="367">
        <f>Tabel_B2!E11+Tabel_B2!E33+Tabel_B2!E34</f>
        <v>35140.713746428926</v>
      </c>
      <c r="F5" s="367">
        <f>Tabel_B2!F11+Tabel_B2!F33+Tabel_B2!F34</f>
        <v>7033.3624033649467</v>
      </c>
      <c r="G5" s="367">
        <f>Tabel_B2!G11+Tabel_B2!G33+Tabel_B2!G34</f>
        <v>3459.4906376568838</v>
      </c>
      <c r="H5" s="367">
        <f>Tabel_B2!H11+Tabel_B2!H33+Tabel_B2!H34</f>
        <v>6786.1052591706266</v>
      </c>
      <c r="I5" s="367">
        <f>Tabel_B2!I11+Tabel_B2!I33+Tabel_B2!I34</f>
        <v>929527.53488057409</v>
      </c>
      <c r="J5" s="367">
        <f>Tabel_B2!J11+Tabel_B2!J33+Tabel_B2!J34</f>
        <v>69564.302464084656</v>
      </c>
      <c r="K5" s="367">
        <f>Tabel_B2!K11+Tabel_B2!K33+Tabel_B2!K34</f>
        <v>8344.3348648419396</v>
      </c>
      <c r="L5" s="367">
        <f>Tabel_B2!L11+Tabel_B2!L33+Tabel_B2!L34</f>
        <v>2538.2373327164564</v>
      </c>
      <c r="M5" s="367">
        <f>Tabel_B2!M11+Tabel_B2!M33+Tabel_B2!M34</f>
        <v>17755.18121449789</v>
      </c>
      <c r="N5" s="367">
        <f>Tabel_B2!N11+Tabel_B2!N33+Tabel_B2!N34</f>
        <v>8373.9180895041845</v>
      </c>
      <c r="O5" s="367">
        <f>Tabel_B2!O11+Tabel_B2!O33+Tabel_B2!O34</f>
        <v>87704.605735906764</v>
      </c>
      <c r="P5" s="367">
        <f>Tabel_B2!P11+Tabel_B2!P33+Tabel_B2!P34</f>
        <v>485557.54625150829</v>
      </c>
      <c r="Q5" s="367">
        <f>Tabel_B2!Q11+Tabel_B2!Q33+Tabel_B2!Q34</f>
        <v>7575.7125877412145</v>
      </c>
      <c r="R5" s="367">
        <f>Tabel_B2!R11+Tabel_B2!R33+Tabel_B2!R34</f>
        <v>3433.3694359361352</v>
      </c>
      <c r="S5" s="367">
        <f>Tabel_B2!S11+Tabel_B2!S33+Tabel_B2!S34</f>
        <v>66778.106703279831</v>
      </c>
      <c r="T5" s="367">
        <f>Tabel_B2!T11+Tabel_B2!T33+Tabel_B2!T34</f>
        <v>146181.28107113394</v>
      </c>
      <c r="U5" s="367">
        <f>Tabel_B2!U11+Tabel_B2!U33+Tabel_B2!U34</f>
        <v>5816.0564158923007</v>
      </c>
      <c r="V5" s="367">
        <f>Tabel_B2!V11+Tabel_B2!V33+Tabel_B2!V34</f>
        <v>1976.6277213462868</v>
      </c>
      <c r="W5" s="367">
        <f>Tabel_B2!W11+Tabel_B2!W33+Tabel_B2!W34</f>
        <v>1508.0557238721856</v>
      </c>
      <c r="X5" s="367">
        <f>Tabel_B2!X11+Tabel_B2!X33+Tabel_B2!X34</f>
        <v>4826.3932806048924</v>
      </c>
      <c r="Y5" s="367">
        <f>Tabel_B2!Y11+Tabel_B2!Y33+Tabel_B2!Y34</f>
        <v>3416.8824744243175</v>
      </c>
      <c r="Z5" s="367">
        <f>Tabel_B2!Z11+Tabel_B2!Z33+Tabel_B2!Z34</f>
        <v>711.82314482096058</v>
      </c>
      <c r="AA5" s="367">
        <f>Tabel_B2!AA11+Tabel_B2!AA33+Tabel_B2!AA34</f>
        <v>4190.3841136607143</v>
      </c>
      <c r="AB5" s="367">
        <f>Tabel_B2!AB11+Tabel_B2!AB33+Tabel_B2!AB34</f>
        <v>3274.7162548011183</v>
      </c>
      <c r="AC5" s="367">
        <f>Tabel_B2!AC11+Tabel_B2!AC33+Tabel_B2!AC34</f>
        <v>23927.853650764577</v>
      </c>
      <c r="AD5" s="367">
        <f>Tabel_B2!AD11+Tabel_B2!AD33+Tabel_B2!AD34</f>
        <v>18883.858412283756</v>
      </c>
      <c r="AE5" s="367">
        <f>Tabel_B2!AE11+Tabel_B2!AE33+Tabel_B2!AE34</f>
        <v>2564.0746904445787</v>
      </c>
      <c r="AF5" s="367">
        <f>Tabel_B2!AF11+Tabel_B2!AF33+Tabel_B2!AF34</f>
        <v>16319.78372183918</v>
      </c>
      <c r="AG5" s="367">
        <f>Tabel_B2!AG11+Tabel_B2!AG33+Tabel_B2!AG34</f>
        <v>54883.954569675472</v>
      </c>
      <c r="AH5" s="367">
        <f>Tabel_B2!AH11+Tabel_B2!AH33+Tabel_B2!AH34</f>
        <v>58854.370414412224</v>
      </c>
      <c r="AI5" s="367">
        <f>Tabel_B2!AI11+Tabel_B2!AI33+Tabel_B2!AI34</f>
        <v>10565.09599778098</v>
      </c>
      <c r="AJ5" s="367">
        <f>Tabel_B2!AJ11+Tabel_B2!AJ33+Tabel_B2!AJ34</f>
        <v>21916.978641603924</v>
      </c>
      <c r="AK5" s="367">
        <f>Tabel_B2!AK11+Tabel_B2!AK33+Tabel_B2!AK34</f>
        <v>26372.295775027309</v>
      </c>
      <c r="AL5" s="367">
        <f>Tabel_B2!AL11+Tabel_B2!AL33+Tabel_B2!AL34</f>
        <v>156411.08089974782</v>
      </c>
      <c r="AM5" s="367">
        <f>Tabel_B2!AM11+Tabel_B2!AM33+Tabel_B2!AM34</f>
        <v>58247.647383886244</v>
      </c>
      <c r="AN5" s="367">
        <f>Tabel_B2!AN11+Tabel_B2!AN33+Tabel_B2!AN34</f>
        <v>29514.474294681735</v>
      </c>
      <c r="AO5" s="367">
        <f>Tabel_B2!AO11+Tabel_B2!AO33+Tabel_B2!AO34</f>
        <v>56151.33299934199</v>
      </c>
      <c r="AP5" s="367">
        <f>Tabel_B2!AP11+Tabel_B2!AP33+Tabel_B2!AP34</f>
        <v>9302.0648391461218</v>
      </c>
      <c r="AQ5" s="367">
        <f>Tabel_B2!AQ11+Tabel_B2!AQ33+Tabel_B2!AQ34</f>
        <v>3195.5613826916965</v>
      </c>
      <c r="AR5" s="367">
        <f>Tabel_B2!AR11+Tabel_B2!AR33+Tabel_B2!AR34</f>
        <v>22025.827024330367</v>
      </c>
      <c r="AS5" s="367">
        <f>Tabel_B2!AS11+Tabel_B2!AS33+Tabel_B2!AS34</f>
        <v>10004.758042150374</v>
      </c>
      <c r="AT5" s="367">
        <f>Tabel_B2!AT11+Tabel_B2!AT33+Tabel_B2!AT34</f>
        <v>1900.9580698106311</v>
      </c>
      <c r="AU5" s="367">
        <f>Tabel_B2!AU11+Tabel_B2!AU33+Tabel_B2!AU34</f>
        <v>1981.8639284090625</v>
      </c>
      <c r="AV5" s="367">
        <f>Tabel_B2!AV11+Tabel_B2!AV33+Tabel_B2!AV34</f>
        <v>1311.2789969511405</v>
      </c>
      <c r="AW5" s="367">
        <f>Tabel_B2!AW11+Tabel_B2!AW33+Tabel_B2!AW34</f>
        <v>4810.6570469795388</v>
      </c>
      <c r="AX5" s="367">
        <f>Tabel_B2!AX11+Tabel_B2!AX33+Tabel_B2!AX34</f>
        <v>3441.4945293518817</v>
      </c>
      <c r="AY5" s="367">
        <f>Tabel_B2!AY11+Tabel_B2!AY33+Tabel_B2!AY34</f>
        <v>1602.9162042171465</v>
      </c>
      <c r="AZ5" s="367">
        <f>Tabel_B2!AZ11+Tabel_B2!AZ33+Tabel_B2!AZ34</f>
        <v>750.95779041572098</v>
      </c>
      <c r="BA5" s="367">
        <f>Tabel_B2!BA11+Tabel_B2!BA33+Tabel_B2!BA34</f>
        <v>1087.6205347190144</v>
      </c>
      <c r="BB5" s="367">
        <f>Tabel_B2!BB11+Tabel_B2!BB33+Tabel_B2!BB34</f>
        <v>3716.5476318288215</v>
      </c>
      <c r="BC5" s="367">
        <f>Tabel_B2!BC11+Tabel_B2!BC33+Tabel_B2!BC34</f>
        <v>0</v>
      </c>
      <c r="BD5" s="367">
        <f>Tabel_B2!BD11+Tabel_B2!BD33+Tabel_B2!BD34</f>
        <v>26177.669115586708</v>
      </c>
      <c r="BE5" s="367">
        <f>Tabel_B2!BE11+Tabel_B2!BE33+Tabel_B2!BE34</f>
        <v>16951.028070980454</v>
      </c>
      <c r="BF5" s="367">
        <f>Tabel_B2!BF11+Tabel_B2!BF33+Tabel_B2!BF34</f>
        <v>4691.7171347720787</v>
      </c>
      <c r="BG5" s="367">
        <f>Tabel_B2!BG11+Tabel_B2!BG33+Tabel_B2!BG34</f>
        <v>2775.0035794250421</v>
      </c>
      <c r="BH5" s="367">
        <f>Tabel_B2!BH11+Tabel_B2!BH33+Tabel_B2!BH34</f>
        <v>693.54992354495096</v>
      </c>
      <c r="BI5" s="367">
        <f>Tabel_B2!BI11+Tabel_B2!BI33+Tabel_B2!BI34</f>
        <v>1066.3704068641773</v>
      </c>
      <c r="BJ5" s="367">
        <f>Tabel_B2!BJ11+Tabel_B2!BJ33+Tabel_B2!BJ34</f>
        <v>19054.632731717549</v>
      </c>
      <c r="BK5" s="367">
        <f>Tabel_B2!BK11+Tabel_B2!BK33+Tabel_B2!BK34</f>
        <v>5957.4808485445101</v>
      </c>
      <c r="BL5" s="367">
        <f>Tabel_B2!BL11+Tabel_B2!BL33+Tabel_B2!BL34</f>
        <v>5731.1814680407169</v>
      </c>
      <c r="BM5" s="367">
        <f>Tabel_B2!BM11+Tabel_B2!BM33+Tabel_B2!BM34</f>
        <v>514.00665126299452</v>
      </c>
      <c r="BN5" s="367">
        <f>Tabel_B2!BN11+Tabel_B2!BN33+Tabel_B2!BN34</f>
        <v>6851.9637638693248</v>
      </c>
      <c r="BO5" s="367">
        <f>Tabel_B2!BO11+Tabel_B2!BO33+Tabel_B2!BO34</f>
        <v>25983.840029454335</v>
      </c>
      <c r="BP5" s="367">
        <f>Tabel_B2!BP11+Tabel_B2!BP33+Tabel_B2!BP34</f>
        <v>11956.813435287471</v>
      </c>
      <c r="BQ5" s="367">
        <f>Tabel_B2!BQ11+Tabel_B2!BQ33+Tabel_B2!BQ34</f>
        <v>27336.019447782597</v>
      </c>
      <c r="BR5" s="367">
        <f>Tabel_B2!BR11+Tabel_B2!BR33+Tabel_B2!BR34</f>
        <v>17728.306161971454</v>
      </c>
      <c r="BS5" s="367">
        <f>Tabel_B2!BS11+Tabel_B2!BS33+Tabel_B2!BS34</f>
        <v>9607.7132858111436</v>
      </c>
      <c r="BT5" s="367">
        <f>Tabel_B2!BT11+Tabel_B2!BT33+Tabel_B2!BT34</f>
        <v>9422.5936983223546</v>
      </c>
      <c r="BU5" s="367">
        <f>Tabel_B2!BU11+Tabel_B2!BU33+Tabel_B2!BU34</f>
        <v>4997.9582103026614</v>
      </c>
      <c r="BV5" s="367">
        <f>Tabel_B2!BV11+Tabel_B2!BV33+Tabel_B2!BV34</f>
        <v>4424.6354880196959</v>
      </c>
      <c r="BW5" s="367">
        <f>Tabel_B2!BW11+Tabel_B2!BW33+Tabel_B2!BW34</f>
        <v>12027.398985999602</v>
      </c>
      <c r="BX5" s="367">
        <f>Tabel_B2!BX11+Tabel_B2!BX33+Tabel_B2!BX34</f>
        <v>2625.3601766858519</v>
      </c>
      <c r="BY5" s="367">
        <f>Tabel_B2!BY11+Tabel_B2!BY33+Tabel_B2!BY34</f>
        <v>934.80976309663981</v>
      </c>
      <c r="BZ5" s="367">
        <f>Tabel_B2!BZ11+Tabel_B2!BZ33+Tabel_B2!BZ34</f>
        <v>8467.2290462171131</v>
      </c>
      <c r="CA5" s="367">
        <f>Tabel_B2!CA11+Tabel_B2!CA33+Tabel_B2!CA34</f>
        <v>3093.3128152335412</v>
      </c>
      <c r="CB5" s="367">
        <f>Tabel_B2!CB11+Tabel_B2!CB33+Tabel_B2!CB34</f>
        <v>0</v>
      </c>
      <c r="CC5" s="367">
        <f>Tabel_B2!CC11+Tabel_B2!CC33+Tabel_B2!CC34</f>
        <v>462007.23695578048</v>
      </c>
      <c r="CD5" s="367">
        <f>Tabel_B2!CD11+Tabel_B2!CD33+Tabel_B2!CD34</f>
        <v>236683.04221245126</v>
      </c>
      <c r="CE5" s="367">
        <f>Tabel_B2!CE11+Tabel_B2!CE33+Tabel_B2!CE34</f>
        <v>112896.05911025847</v>
      </c>
      <c r="CF5" s="367">
        <f>Tabel_B2!CF11+Tabel_B2!CF33+Tabel_B2!CF34</f>
        <v>112428.13563307076</v>
      </c>
      <c r="CG5" s="367">
        <f>Tabel_B2!CG11+Tabel_B2!CG33+Tabel_B2!CG34</f>
        <v>145009.99830308385</v>
      </c>
      <c r="CH5" s="372"/>
      <c r="CI5" s="369"/>
      <c r="CJ5" s="369"/>
      <c r="CK5" s="368"/>
    </row>
    <row r="6" spans="1:90" s="370" customFormat="1" ht="26.25" customHeight="1" x14ac:dyDescent="0.25">
      <c r="A6" s="371" t="s">
        <v>25</v>
      </c>
      <c r="B6" s="373" t="s">
        <v>354</v>
      </c>
      <c r="C6" s="374">
        <f t="shared" ref="C6:D6" si="0">C3-C4+C5</f>
        <v>1454674.6043825061</v>
      </c>
      <c r="D6" s="374">
        <f t="shared" si="0"/>
        <v>47173.578566856173</v>
      </c>
      <c r="E6" s="374">
        <f>E3-E4+E5</f>
        <v>36771.190810145825</v>
      </c>
      <c r="F6" s="374">
        <f t="shared" ref="F6:BQ6" si="1">F3-F4+F5</f>
        <v>7033.3624033649467</v>
      </c>
      <c r="G6" s="374">
        <f t="shared" si="1"/>
        <v>3369.0253533454006</v>
      </c>
      <c r="H6" s="374">
        <f t="shared" si="1"/>
        <v>6786.1052591706266</v>
      </c>
      <c r="I6" s="374">
        <f t="shared" si="1"/>
        <v>636425.64738478139</v>
      </c>
      <c r="J6" s="374">
        <f t="shared" si="1"/>
        <v>64693.868880817528</v>
      </c>
      <c r="K6" s="374">
        <f t="shared" si="1"/>
        <v>8306.9357954896805</v>
      </c>
      <c r="L6" s="374">
        <f t="shared" si="1"/>
        <v>2997.7940427882509</v>
      </c>
      <c r="M6" s="374">
        <f t="shared" si="1"/>
        <v>18075.820302898515</v>
      </c>
      <c r="N6" s="374">
        <f t="shared" si="1"/>
        <v>8785.2904077456624</v>
      </c>
      <c r="O6" s="374">
        <f t="shared" si="1"/>
        <v>106349.39751176549</v>
      </c>
      <c r="P6" s="374">
        <f t="shared" si="1"/>
        <v>207826.8903600988</v>
      </c>
      <c r="Q6" s="374">
        <f t="shared" si="1"/>
        <v>7580.6575141109543</v>
      </c>
      <c r="R6" s="374">
        <f t="shared" si="1"/>
        <v>3968.746265046123</v>
      </c>
      <c r="S6" s="374">
        <f t="shared" si="1"/>
        <v>62950.546749683177</v>
      </c>
      <c r="T6" s="374">
        <f t="shared" si="1"/>
        <v>120073.13286496626</v>
      </c>
      <c r="U6" s="374">
        <f t="shared" si="1"/>
        <v>5798.236706339555</v>
      </c>
      <c r="V6" s="374">
        <f t="shared" si="1"/>
        <v>1977.2617497562269</v>
      </c>
      <c r="W6" s="374">
        <f t="shared" si="1"/>
        <v>1508.4867574682014</v>
      </c>
      <c r="X6" s="374">
        <f t="shared" si="1"/>
        <v>4821.2577144583029</v>
      </c>
      <c r="Y6" s="374">
        <f t="shared" si="1"/>
        <v>3417.0857712419693</v>
      </c>
      <c r="Z6" s="374">
        <f t="shared" si="1"/>
        <v>709.0021057677759</v>
      </c>
      <c r="AA6" s="374">
        <f t="shared" si="1"/>
        <v>3312.1537671137794</v>
      </c>
      <c r="AB6" s="374">
        <f>AB3-AB4+AB5</f>
        <v>3273.0821172248666</v>
      </c>
      <c r="AC6" s="374">
        <f t="shared" si="1"/>
        <v>296466.80070375884</v>
      </c>
      <c r="AD6" s="374">
        <f t="shared" si="1"/>
        <v>27458.906404948364</v>
      </c>
      <c r="AE6" s="374">
        <f t="shared" si="1"/>
        <v>2564.7846482201385</v>
      </c>
      <c r="AF6" s="374">
        <f t="shared" si="1"/>
        <v>24894.121756728229</v>
      </c>
      <c r="AG6" s="374">
        <f t="shared" si="1"/>
        <v>51502.646750355496</v>
      </c>
      <c r="AH6" s="374">
        <f t="shared" si="1"/>
        <v>58431.242586031345</v>
      </c>
      <c r="AI6" s="374">
        <f t="shared" si="1"/>
        <v>10208.390047605895</v>
      </c>
      <c r="AJ6" s="374">
        <f t="shared" si="1"/>
        <v>21850.55676339813</v>
      </c>
      <c r="AK6" s="374">
        <f t="shared" si="1"/>
        <v>26372.295775027309</v>
      </c>
      <c r="AL6" s="374">
        <f t="shared" si="1"/>
        <v>156411.08089974782</v>
      </c>
      <c r="AM6" s="374">
        <f t="shared" si="1"/>
        <v>58247.647383886244</v>
      </c>
      <c r="AN6" s="374">
        <f t="shared" si="1"/>
        <v>29514.474294681735</v>
      </c>
      <c r="AO6" s="374">
        <f t="shared" si="1"/>
        <v>56151.33299934199</v>
      </c>
      <c r="AP6" s="374">
        <f t="shared" si="1"/>
        <v>9302.0648391461218</v>
      </c>
      <c r="AQ6" s="374">
        <f t="shared" si="1"/>
        <v>3195.5613826916965</v>
      </c>
      <c r="AR6" s="374">
        <f t="shared" si="1"/>
        <v>22026.382570260637</v>
      </c>
      <c r="AS6" s="374">
        <f t="shared" si="1"/>
        <v>9894.6038984820061</v>
      </c>
      <c r="AT6" s="374">
        <f t="shared" si="1"/>
        <v>1899.4552243540929</v>
      </c>
      <c r="AU6" s="374">
        <f t="shared" si="1"/>
        <v>1982.5825417807832</v>
      </c>
      <c r="AV6" s="374">
        <f t="shared" si="1"/>
        <v>1311.2789969511405</v>
      </c>
      <c r="AW6" s="374">
        <f t="shared" si="1"/>
        <v>4701.2871353959899</v>
      </c>
      <c r="AX6" s="374">
        <f t="shared" si="1"/>
        <v>3441.4945293518817</v>
      </c>
      <c r="AY6" s="374">
        <f t="shared" si="1"/>
        <v>1602.9162042171465</v>
      </c>
      <c r="AZ6" s="374">
        <f t="shared" si="1"/>
        <v>750.95779041572098</v>
      </c>
      <c r="BA6" s="374">
        <f t="shared" si="1"/>
        <v>1087.6205347190144</v>
      </c>
      <c r="BB6" s="374">
        <f t="shared" si="1"/>
        <v>3675.4412763379091</v>
      </c>
      <c r="BC6" s="374">
        <f t="shared" si="1"/>
        <v>0</v>
      </c>
      <c r="BD6" s="374">
        <f t="shared" si="1"/>
        <v>26111.605518747903</v>
      </c>
      <c r="BE6" s="374">
        <f t="shared" si="1"/>
        <v>16902.201774939265</v>
      </c>
      <c r="BF6" s="374">
        <f t="shared" si="1"/>
        <v>4689.9754233240737</v>
      </c>
      <c r="BG6" s="374">
        <f t="shared" si="1"/>
        <v>2759.5079900754313</v>
      </c>
      <c r="BH6" s="374">
        <f t="shared" si="1"/>
        <v>693.54992354495096</v>
      </c>
      <c r="BI6" s="374">
        <f t="shared" si="1"/>
        <v>1066.3704068641773</v>
      </c>
      <c r="BJ6" s="374">
        <f t="shared" si="1"/>
        <v>19010.329144382995</v>
      </c>
      <c r="BK6" s="374">
        <f t="shared" si="1"/>
        <v>5949.435476104155</v>
      </c>
      <c r="BL6" s="374">
        <f t="shared" si="1"/>
        <v>5731.1814680407169</v>
      </c>
      <c r="BM6" s="374">
        <f t="shared" si="1"/>
        <v>514.00665126299452</v>
      </c>
      <c r="BN6" s="374">
        <f t="shared" si="1"/>
        <v>6815.7055489751274</v>
      </c>
      <c r="BO6" s="374">
        <f t="shared" si="1"/>
        <v>25985.879513140655</v>
      </c>
      <c r="BP6" s="374">
        <f t="shared" si="1"/>
        <v>11968.125378457828</v>
      </c>
      <c r="BQ6" s="374">
        <f t="shared" si="1"/>
        <v>27353.058557200013</v>
      </c>
      <c r="BR6" s="374">
        <f t="shared" ref="BR6:CB6" si="2">BR3-BR4+BR5</f>
        <v>17745.345271388869</v>
      </c>
      <c r="BS6" s="374">
        <f t="shared" si="2"/>
        <v>9607.7132858111436</v>
      </c>
      <c r="BT6" s="374">
        <f t="shared" si="2"/>
        <v>9426.0412370235917</v>
      </c>
      <c r="BU6" s="374">
        <f t="shared" si="2"/>
        <v>4999.6668820797349</v>
      </c>
      <c r="BV6" s="374">
        <f t="shared" si="2"/>
        <v>4426.3743549438595</v>
      </c>
      <c r="BW6" s="374">
        <f t="shared" si="2"/>
        <v>12031.219080508385</v>
      </c>
      <c r="BX6" s="374">
        <f t="shared" si="2"/>
        <v>2625.9046241833303</v>
      </c>
      <c r="BY6" s="374">
        <f t="shared" si="2"/>
        <v>934.80976309663981</v>
      </c>
      <c r="BZ6" s="374">
        <f t="shared" si="2"/>
        <v>8470.5046932284167</v>
      </c>
      <c r="CA6" s="374">
        <f t="shared" si="2"/>
        <v>3094.4151229622221</v>
      </c>
      <c r="CB6" s="374">
        <f t="shared" si="2"/>
        <v>0</v>
      </c>
      <c r="CC6" s="374">
        <f>CC3-CC4+CC5</f>
        <v>462007.23695578048</v>
      </c>
      <c r="CD6" s="374">
        <f t="shared" ref="CD6:CG6" si="3">CD3-CD4+CD5</f>
        <v>236683.04221245126</v>
      </c>
      <c r="CE6" s="374">
        <f t="shared" si="3"/>
        <v>112896.05911025847</v>
      </c>
      <c r="CF6" s="374">
        <f t="shared" si="3"/>
        <v>112428.13563307076</v>
      </c>
      <c r="CG6" s="374">
        <f t="shared" si="3"/>
        <v>145009.99830308385</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307072.2407785448</v>
      </c>
      <c r="D8" s="367">
        <f>Tabel_A!D36</f>
        <v>90.465284311483273</v>
      </c>
      <c r="E8" s="367">
        <f>Tabel_A!E36</f>
        <v>0</v>
      </c>
      <c r="F8" s="367">
        <f>Tabel_A!F36</f>
        <v>0</v>
      </c>
      <c r="G8" s="367">
        <f>Tabel_A!G36</f>
        <v>90.465284311483273</v>
      </c>
      <c r="H8" s="367">
        <f>Tabel_A!H36</f>
        <v>0</v>
      </c>
      <c r="I8" s="367">
        <f>Tabel_A!I36</f>
        <v>302903.90052837605</v>
      </c>
      <c r="J8" s="367">
        <f>Tabel_A!J36</f>
        <v>6707.3096612643803</v>
      </c>
      <c r="K8" s="367">
        <f>Tabel_A!K36</f>
        <v>40.739288113114</v>
      </c>
      <c r="L8" s="367">
        <f>Tabel_A!L36</f>
        <v>0.50714108305058403</v>
      </c>
      <c r="M8" s="367">
        <f>Tabel_A!M36</f>
        <v>2767.607656238652</v>
      </c>
      <c r="N8" s="367">
        <f>Tabel_A!N36</f>
        <v>1809.3728261763893</v>
      </c>
      <c r="O8" s="367">
        <f>Tabel_A!O36</f>
        <v>1.020142559528245E-2</v>
      </c>
      <c r="P8" s="367">
        <f>Tabel_A!P36</f>
        <v>279504.54858013068</v>
      </c>
      <c r="Q8" s="367">
        <f>Tabel_A!Q36</f>
        <v>0</v>
      </c>
      <c r="R8" s="367">
        <f>Tabel_A!R36</f>
        <v>0.59048890068012572</v>
      </c>
      <c r="S8" s="367">
        <f>Tabel_A!S36</f>
        <v>3843.8982151256587</v>
      </c>
      <c r="T8" s="367">
        <f>Tabel_A!T36</f>
        <v>6912.5223306229436</v>
      </c>
      <c r="U8" s="367">
        <f>Tabel_A!U36</f>
        <v>19.449901215103825</v>
      </c>
      <c r="V8" s="367">
        <f>Tabel_A!V36</f>
        <v>5.183800264200792E-2</v>
      </c>
      <c r="W8" s="367">
        <f>Tabel_A!W36</f>
        <v>4.8241997357992061E-2</v>
      </c>
      <c r="X8" s="367">
        <f>Tabel_A!X36</f>
        <v>7.0816869136422742</v>
      </c>
      <c r="Y8" s="367">
        <f>Tabel_A!Y36</f>
        <v>0.99243724745559203</v>
      </c>
      <c r="Z8" s="367">
        <f>Tabel_A!Z36</f>
        <v>2.9315103778985181</v>
      </c>
      <c r="AA8" s="367">
        <f>Tabel_A!AA36</f>
        <v>1283.8645742954654</v>
      </c>
      <c r="AB8" s="367">
        <f>Tabel_A!AB36</f>
        <v>2.3739492454035505</v>
      </c>
      <c r="AC8" s="367">
        <f>Tabel_A!AC36</f>
        <v>0.50704774177084577</v>
      </c>
      <c r="AD8" s="367">
        <f>Tabel_A!AD36</f>
        <v>0</v>
      </c>
      <c r="AE8" s="367">
        <f>Tabel_A!AE36</f>
        <v>0</v>
      </c>
      <c r="AF8" s="367">
        <f>Tabel_A!AF36</f>
        <v>0</v>
      </c>
      <c r="AG8" s="367">
        <f>Tabel_A!AG36</f>
        <v>3388.364233844929</v>
      </c>
      <c r="AH8" s="367">
        <f>Tabel_A!AH36</f>
        <v>426.65738756614684</v>
      </c>
      <c r="AI8" s="367">
        <f>Tabel_A!AI36</f>
        <v>356.70595017508447</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110.87275704008731</v>
      </c>
      <c r="AT8" s="367">
        <f>Tabel_A!AT36</f>
        <v>1.5028454565381815</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1761746.845161051</v>
      </c>
      <c r="D9" s="384">
        <f t="shared" ref="D9:BO9" si="4">D6+D8</f>
        <v>47264.043851167655</v>
      </c>
      <c r="E9" s="384">
        <f t="shared" si="4"/>
        <v>36771.190810145825</v>
      </c>
      <c r="F9" s="384">
        <f t="shared" si="4"/>
        <v>7033.3624033649467</v>
      </c>
      <c r="G9" s="384">
        <f t="shared" si="4"/>
        <v>3459.4906376568838</v>
      </c>
      <c r="H9" s="384">
        <f t="shared" si="4"/>
        <v>6786.1052591706266</v>
      </c>
      <c r="I9" s="384">
        <f t="shared" si="4"/>
        <v>939329.54791315738</v>
      </c>
      <c r="J9" s="384">
        <f t="shared" si="4"/>
        <v>71401.178542081907</v>
      </c>
      <c r="K9" s="384">
        <f t="shared" si="4"/>
        <v>8347.675083602795</v>
      </c>
      <c r="L9" s="384">
        <f t="shared" si="4"/>
        <v>2998.3011838713014</v>
      </c>
      <c r="M9" s="384">
        <f t="shared" si="4"/>
        <v>20843.427959137167</v>
      </c>
      <c r="N9" s="384">
        <f t="shared" si="4"/>
        <v>10594.663233922052</v>
      </c>
      <c r="O9" s="384">
        <f t="shared" si="4"/>
        <v>106349.40771319109</v>
      </c>
      <c r="P9" s="384">
        <f t="shared" si="4"/>
        <v>487331.43894022948</v>
      </c>
      <c r="Q9" s="384">
        <f t="shared" si="4"/>
        <v>7580.6575141109543</v>
      </c>
      <c r="R9" s="384">
        <f t="shared" si="4"/>
        <v>3969.3367539468031</v>
      </c>
      <c r="S9" s="384">
        <f t="shared" si="4"/>
        <v>66794.444964808834</v>
      </c>
      <c r="T9" s="384">
        <f t="shared" si="4"/>
        <v>126985.65519558921</v>
      </c>
      <c r="U9" s="384">
        <f t="shared" si="4"/>
        <v>5817.6866075546586</v>
      </c>
      <c r="V9" s="384">
        <f t="shared" si="4"/>
        <v>1977.3135877588688</v>
      </c>
      <c r="W9" s="384">
        <f t="shared" si="4"/>
        <v>1508.5349994655594</v>
      </c>
      <c r="X9" s="384">
        <f t="shared" si="4"/>
        <v>4828.3394013719453</v>
      </c>
      <c r="Y9" s="384">
        <f t="shared" si="4"/>
        <v>3418.0782084894249</v>
      </c>
      <c r="Z9" s="384">
        <f t="shared" si="4"/>
        <v>711.93361614567436</v>
      </c>
      <c r="AA9" s="384">
        <f t="shared" si="4"/>
        <v>4596.0183414092444</v>
      </c>
      <c r="AB9" s="384">
        <f t="shared" si="4"/>
        <v>3275.4560664702703</v>
      </c>
      <c r="AC9" s="384">
        <f t="shared" si="4"/>
        <v>296467.30775150063</v>
      </c>
      <c r="AD9" s="384">
        <f t="shared" si="4"/>
        <v>27458.906404948364</v>
      </c>
      <c r="AE9" s="384">
        <f t="shared" si="4"/>
        <v>2564.7846482201385</v>
      </c>
      <c r="AF9" s="384">
        <f t="shared" si="4"/>
        <v>24894.121756728229</v>
      </c>
      <c r="AG9" s="384">
        <f t="shared" si="4"/>
        <v>54891.010984200424</v>
      </c>
      <c r="AH9" s="384">
        <f t="shared" si="4"/>
        <v>58857.899973597494</v>
      </c>
      <c r="AI9" s="384">
        <f t="shared" si="4"/>
        <v>10565.09599778098</v>
      </c>
      <c r="AJ9" s="384">
        <f t="shared" si="4"/>
        <v>21920.508200789191</v>
      </c>
      <c r="AK9" s="384">
        <f t="shared" si="4"/>
        <v>26372.295775027309</v>
      </c>
      <c r="AL9" s="384">
        <f t="shared" si="4"/>
        <v>156411.08089974782</v>
      </c>
      <c r="AM9" s="384">
        <f t="shared" si="4"/>
        <v>58247.647383886244</v>
      </c>
      <c r="AN9" s="384">
        <f t="shared" si="4"/>
        <v>29514.474294681735</v>
      </c>
      <c r="AO9" s="384">
        <f t="shared" si="4"/>
        <v>56151.33299934199</v>
      </c>
      <c r="AP9" s="384">
        <f t="shared" si="4"/>
        <v>9302.0648391461218</v>
      </c>
      <c r="AQ9" s="384">
        <f t="shared" si="4"/>
        <v>3195.5613826916965</v>
      </c>
      <c r="AR9" s="384">
        <f t="shared" si="4"/>
        <v>22026.382570260637</v>
      </c>
      <c r="AS9" s="384">
        <f t="shared" si="4"/>
        <v>10005.476655522094</v>
      </c>
      <c r="AT9" s="384">
        <f t="shared" si="4"/>
        <v>1900.9580698106311</v>
      </c>
      <c r="AU9" s="384">
        <f t="shared" si="4"/>
        <v>1982.5825417807832</v>
      </c>
      <c r="AV9" s="384">
        <f t="shared" si="4"/>
        <v>1311.2789969511405</v>
      </c>
      <c r="AW9" s="384">
        <f t="shared" si="4"/>
        <v>4810.6570469795388</v>
      </c>
      <c r="AX9" s="384">
        <f t="shared" si="4"/>
        <v>3441.4945293518817</v>
      </c>
      <c r="AY9" s="384">
        <f t="shared" si="4"/>
        <v>1602.9162042171465</v>
      </c>
      <c r="AZ9" s="384">
        <f t="shared" si="4"/>
        <v>750.95779041572098</v>
      </c>
      <c r="BA9" s="384">
        <f t="shared" si="4"/>
        <v>1087.6205347190144</v>
      </c>
      <c r="BB9" s="384">
        <f t="shared" si="4"/>
        <v>3716.5476318288215</v>
      </c>
      <c r="BC9" s="384">
        <f t="shared" si="4"/>
        <v>0</v>
      </c>
      <c r="BD9" s="384">
        <f t="shared" si="4"/>
        <v>26177.669115586708</v>
      </c>
      <c r="BE9" s="384">
        <f t="shared" si="4"/>
        <v>16951.028070980454</v>
      </c>
      <c r="BF9" s="384">
        <f t="shared" si="4"/>
        <v>4691.7171347720787</v>
      </c>
      <c r="BG9" s="384">
        <f t="shared" si="4"/>
        <v>2775.0035794250421</v>
      </c>
      <c r="BH9" s="384">
        <f t="shared" si="4"/>
        <v>693.54992354495096</v>
      </c>
      <c r="BI9" s="384">
        <f t="shared" si="4"/>
        <v>1066.3704068641773</v>
      </c>
      <c r="BJ9" s="384">
        <f t="shared" si="4"/>
        <v>19054.632731717549</v>
      </c>
      <c r="BK9" s="384">
        <f t="shared" si="4"/>
        <v>5957.4808485445101</v>
      </c>
      <c r="BL9" s="384">
        <f t="shared" si="4"/>
        <v>5731.1814680407169</v>
      </c>
      <c r="BM9" s="384">
        <f t="shared" si="4"/>
        <v>514.00665126299452</v>
      </c>
      <c r="BN9" s="384">
        <f t="shared" si="4"/>
        <v>6851.9637638693248</v>
      </c>
      <c r="BO9" s="384">
        <f t="shared" si="4"/>
        <v>25985.879513140655</v>
      </c>
      <c r="BP9" s="384">
        <f t="shared" ref="BP9:CG9" si="5">BP6+BP8</f>
        <v>11968.125378457828</v>
      </c>
      <c r="BQ9" s="384">
        <f t="shared" si="5"/>
        <v>27353.058557200013</v>
      </c>
      <c r="BR9" s="384">
        <f t="shared" si="5"/>
        <v>17745.345271388869</v>
      </c>
      <c r="BS9" s="384">
        <f t="shared" si="5"/>
        <v>9607.7132858111436</v>
      </c>
      <c r="BT9" s="384">
        <f t="shared" si="5"/>
        <v>9426.0412370235917</v>
      </c>
      <c r="BU9" s="384">
        <f t="shared" si="5"/>
        <v>4999.6668820797349</v>
      </c>
      <c r="BV9" s="384">
        <f t="shared" si="5"/>
        <v>4426.3743549438595</v>
      </c>
      <c r="BW9" s="384">
        <f t="shared" si="5"/>
        <v>12031.219080508385</v>
      </c>
      <c r="BX9" s="384">
        <f t="shared" si="5"/>
        <v>2625.9046241833303</v>
      </c>
      <c r="BY9" s="384">
        <f t="shared" si="5"/>
        <v>934.80976309663981</v>
      </c>
      <c r="BZ9" s="384">
        <f t="shared" si="5"/>
        <v>8470.5046932284167</v>
      </c>
      <c r="CA9" s="384">
        <f t="shared" si="5"/>
        <v>3094.4151229622221</v>
      </c>
      <c r="CB9" s="384">
        <f t="shared" si="5"/>
        <v>0</v>
      </c>
      <c r="CC9" s="384">
        <f t="shared" si="5"/>
        <v>462007.23695578048</v>
      </c>
      <c r="CD9" s="384">
        <f t="shared" si="5"/>
        <v>236683.04221245126</v>
      </c>
      <c r="CE9" s="384">
        <f t="shared" si="5"/>
        <v>112896.05911025847</v>
      </c>
      <c r="CF9" s="384">
        <f t="shared" si="5"/>
        <v>112428.13563307076</v>
      </c>
      <c r="CG9" s="384">
        <f t="shared" si="5"/>
        <v>145009.99830308385</v>
      </c>
      <c r="CH9" s="381"/>
      <c r="CI9" s="381"/>
      <c r="CJ9" s="381"/>
      <c r="CK9" s="381"/>
    </row>
    <row r="10" spans="1:90" s="60" customFormat="1" ht="27.6" customHeight="1" x14ac:dyDescent="0.25">
      <c r="A10" s="382"/>
      <c r="B10" s="383" t="s">
        <v>353</v>
      </c>
      <c r="C10" s="384">
        <f>C9-Tabel_D!C8</f>
        <v>1652.4438936919905</v>
      </c>
      <c r="D10" s="384">
        <f>D9-Tabel_D!D8</f>
        <v>1167.8453889536395</v>
      </c>
      <c r="E10" s="384">
        <f>E9-Tabel_D!E8</f>
        <v>221.03218744727928</v>
      </c>
      <c r="F10" s="384">
        <f>F9-Tabel_D!F8</f>
        <v>908.64139437692938</v>
      </c>
      <c r="G10" s="384">
        <f>G9-Tabel_D!G8</f>
        <v>38.171807129432636</v>
      </c>
      <c r="H10" s="384">
        <f>H9-Tabel_D!H8</f>
        <v>-165.3145539151792</v>
      </c>
      <c r="I10" s="384">
        <f>I9-Tabel_D!I8</f>
        <v>15673.565242200159</v>
      </c>
      <c r="J10" s="384">
        <f>J9-Tabel_D!J8</f>
        <v>441.98348662960052</v>
      </c>
      <c r="K10" s="384">
        <f>K9-Tabel_D!K8</f>
        <v>-158.87918585910666</v>
      </c>
      <c r="L10" s="384">
        <f>L9-Tabel_D!L8</f>
        <v>112.21551180620008</v>
      </c>
      <c r="M10" s="384">
        <f>M9-Tabel_D!M8</f>
        <v>915.27498977418873</v>
      </c>
      <c r="N10" s="384">
        <f>N9-Tabel_D!N8</f>
        <v>401.14769642557985</v>
      </c>
      <c r="O10" s="384">
        <f>O9-Tabel_D!O8</f>
        <v>2911.7990319214005</v>
      </c>
      <c r="P10" s="384">
        <f>P9-Tabel_D!P8</f>
        <v>9688.8400065648602</v>
      </c>
      <c r="Q10" s="384">
        <f>Q9-Tabel_D!Q8</f>
        <v>20.493342891661996</v>
      </c>
      <c r="R10" s="384">
        <f>R9-Tabel_D!R8</f>
        <v>-285.35784850607297</v>
      </c>
      <c r="S10" s="384">
        <f>S9-Tabel_D!S8</f>
        <v>410.0538505010918</v>
      </c>
      <c r="T10" s="384">
        <f>T9-Tabel_D!T8</f>
        <v>1630.8615485449554</v>
      </c>
      <c r="U10" s="384">
        <f>U9-Tabel_D!U8</f>
        <v>-181.783169148036</v>
      </c>
      <c r="V10" s="384">
        <f>V9-Tabel_D!V8</f>
        <v>-107.34128232700641</v>
      </c>
      <c r="W10" s="384">
        <f>W9-Tabel_D!W8</f>
        <v>43.916271893982412</v>
      </c>
      <c r="X10" s="384">
        <f>X9-Tabel_D!X8</f>
        <v>-136.3484406644593</v>
      </c>
      <c r="Y10" s="384">
        <f>Y9-Tabel_D!Y8</f>
        <v>171.16465147066037</v>
      </c>
      <c r="Z10" s="384">
        <f>Z9-Tabel_D!Z8</f>
        <v>-96.812579848101109</v>
      </c>
      <c r="AA10" s="384">
        <f>AA9-Tabel_D!AA8</f>
        <v>-125.38057873358412</v>
      </c>
      <c r="AB10" s="384">
        <f>AB9-Tabel_D!AB8</f>
        <v>17.717938862118444</v>
      </c>
      <c r="AC10" s="384">
        <f>AC9-Tabel_D!AC8</f>
        <v>-14326.3436341341</v>
      </c>
      <c r="AD10" s="384">
        <f>AD9-Tabel_D!AD8</f>
        <v>726.24234616466856</v>
      </c>
      <c r="AE10" s="384">
        <f>AE9-Tabel_D!AE8</f>
        <v>162.82496304935921</v>
      </c>
      <c r="AF10" s="384">
        <f>AF9-Tabel_D!AF8</f>
        <v>563.41738311531299</v>
      </c>
      <c r="AG10" s="384">
        <f>AG9-Tabel_D!AG8</f>
        <v>-2156.2588745567846</v>
      </c>
      <c r="AH10" s="384">
        <f>AH9-Tabel_D!AH8</f>
        <v>-1469.3509624636717</v>
      </c>
      <c r="AI10" s="384">
        <f>AI9-Tabel_D!AI8</f>
        <v>-240.31671021057628</v>
      </c>
      <c r="AJ10" s="384">
        <f>AJ9-Tabel_D!AJ8</f>
        <v>-1087.1836509539062</v>
      </c>
      <c r="AK10" s="384">
        <f>AK9-Tabel_D!AK8</f>
        <v>-141.85060129920748</v>
      </c>
      <c r="AL10" s="384">
        <f>AL9-Tabel_D!AL8</f>
        <v>3222.5911870433192</v>
      </c>
      <c r="AM10" s="384">
        <f>AM9-Tabel_D!AM8</f>
        <v>633.69178355879558</v>
      </c>
      <c r="AN10" s="384">
        <f>AN9-Tabel_D!AN8</f>
        <v>3130.9272662471158</v>
      </c>
      <c r="AO10" s="384">
        <f>AO9-Tabel_D!AO8</f>
        <v>111.00215385223419</v>
      </c>
      <c r="AP10" s="384">
        <f>AP9-Tabel_D!AP8</f>
        <v>-981.64424282712571</v>
      </c>
      <c r="AQ10" s="384">
        <f>AQ9-Tabel_D!AQ8</f>
        <v>328.61422621225256</v>
      </c>
      <c r="AR10" s="384">
        <f>AR9-Tabel_D!AR8</f>
        <v>-328.18702703040617</v>
      </c>
      <c r="AS10" s="384">
        <f>AS9-Tabel_D!AS8</f>
        <v>396.76098525512134</v>
      </c>
      <c r="AT10" s="384">
        <f>AT9-Tabel_D!AT8</f>
        <v>107.29174159385298</v>
      </c>
      <c r="AU10" s="384">
        <f>AU9-Tabel_D!AU8</f>
        <v>166.93262476272321</v>
      </c>
      <c r="AV10" s="384">
        <f>AV9-Tabel_D!AV8</f>
        <v>-76.996850287326652</v>
      </c>
      <c r="AW10" s="384">
        <f>AW9-Tabel_D!AW8</f>
        <v>199.53346918587158</v>
      </c>
      <c r="AX10" s="384">
        <f>AX9-Tabel_D!AX8</f>
        <v>-37.303704738435954</v>
      </c>
      <c r="AY10" s="384">
        <f>AY9-Tabel_D!AY8</f>
        <v>-19.97327337448678</v>
      </c>
      <c r="AZ10" s="384">
        <f>AZ9-Tabel_D!AZ8</f>
        <v>-12.422595310374163</v>
      </c>
      <c r="BA10" s="384">
        <f>BA9-Tabel_D!BA8</f>
        <v>-4.9078360535750107</v>
      </c>
      <c r="BB10" s="384">
        <f>BB9-Tabel_D!BB8</f>
        <v>-477.65638831482511</v>
      </c>
      <c r="BC10" s="384">
        <f>BC9-Tabel_D!BC8</f>
        <v>0</v>
      </c>
      <c r="BD10" s="384">
        <f>BD9-Tabel_D!BD8</f>
        <v>-326.46030128306666</v>
      </c>
      <c r="BE10" s="384">
        <f>BE9-Tabel_D!BE8</f>
        <v>-394.82057890308715</v>
      </c>
      <c r="BF10" s="384">
        <f>BF9-Tabel_D!BF8</f>
        <v>76.960110247766352</v>
      </c>
      <c r="BG10" s="384">
        <f>BG9-Tabel_D!BG8</f>
        <v>30.806579500513635</v>
      </c>
      <c r="BH10" s="384">
        <f>BH9-Tabel_D!BH8</f>
        <v>-43.930708817759296</v>
      </c>
      <c r="BI10" s="384">
        <f>BI9-Tabel_D!BI8</f>
        <v>4.5242966894925303</v>
      </c>
      <c r="BJ10" s="384">
        <f>BJ9-Tabel_D!BJ8</f>
        <v>-2135.1824641361345</v>
      </c>
      <c r="BK10" s="384">
        <f>BK9-Tabel_D!BK8</f>
        <v>-1707.8452826188532</v>
      </c>
      <c r="BL10" s="384">
        <f>BL9-Tabel_D!BL8</f>
        <v>-115.88161001646768</v>
      </c>
      <c r="BM10" s="384">
        <f>BM9-Tabel_D!BM8</f>
        <v>-21.896337161000019</v>
      </c>
      <c r="BN10" s="384">
        <f>BN9-Tabel_D!BN8</f>
        <v>-289.55923433981661</v>
      </c>
      <c r="BO10" s="384">
        <f>BO9-Tabel_D!BO8</f>
        <v>611.51899869288172</v>
      </c>
      <c r="BP10" s="384">
        <f>BP9-Tabel_D!BP8</f>
        <v>-325.28284986666586</v>
      </c>
      <c r="BQ10" s="384">
        <f>BQ9-Tabel_D!BQ8</f>
        <v>-265.87610755982678</v>
      </c>
      <c r="BR10" s="384">
        <f>BR9-Tabel_D!BR8</f>
        <v>-392.11570332416522</v>
      </c>
      <c r="BS10" s="384">
        <f>BS9-Tabel_D!BS8</f>
        <v>126.23959576433845</v>
      </c>
      <c r="BT10" s="384">
        <f>BT9-Tabel_D!BT8</f>
        <v>1359.2680772984568</v>
      </c>
      <c r="BU10" s="384">
        <f>BU9-Tabel_D!BU8</f>
        <v>831.19173549823245</v>
      </c>
      <c r="BV10" s="384">
        <f>BV9-Tabel_D!BV8</f>
        <v>528.07634180022751</v>
      </c>
      <c r="BW10" s="384">
        <f>BW9-Tabel_D!BW8</f>
        <v>202.13313340678542</v>
      </c>
      <c r="BX10" s="384">
        <f>BX9-Tabel_D!BX8</f>
        <v>-293.98421750110083</v>
      </c>
      <c r="BY10" s="384">
        <f>BY9-Tabel_D!BY8</f>
        <v>-61.483433182206568</v>
      </c>
      <c r="BZ10" s="384">
        <f>BZ9-Tabel_D!BZ8</f>
        <v>557.60078409009475</v>
      </c>
      <c r="CA10" s="384">
        <f>CA9-Tabel_D!CA8</f>
        <v>305.73540267569661</v>
      </c>
      <c r="CB10" s="384">
        <f>CB9-Tabel_D!CB8</f>
        <v>0</v>
      </c>
      <c r="CC10" s="384">
        <f>CC9-Tabel_D!CC8</f>
        <v>-926.06887990020914</v>
      </c>
      <c r="CD10" s="384">
        <f>CD9-Tabel_D!CD8</f>
        <v>405.74511945995619</v>
      </c>
      <c r="CE10" s="384">
        <f>CE9-Tabel_D!CE8</f>
        <v>-1690.7221396424866</v>
      </c>
      <c r="CF10" s="384">
        <f>CF9-Tabel_D!CF8</f>
        <v>358.90814028232126</v>
      </c>
      <c r="CG10" s="384">
        <f>CG9-Tabel_D!CG8</f>
        <v>145009.99830308385</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2021-09-27T15:38:22Z</dcterms:modified>
</cp:coreProperties>
</file>