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CA9BF047-793D-4AF5-B4ED-B3B3D9BCDD69}" xr6:coauthVersionLast="47" xr6:coauthVersionMax="47" xr10:uidLastSave="{00000000-0000-0000-0000-000000000000}"/>
  <bookViews>
    <workbookView xWindow="-120" yWindow="-120" windowWidth="29040" windowHeight="15840" xr2:uid="{A47AF84D-96EC-4B8B-BC22-7E062334C09A}"/>
  </bookViews>
  <sheets>
    <sheet name="Explicatif" sheetId="9" r:id="rId1"/>
    <sheet name="Tableau_A" sheetId="2" r:id="rId2"/>
    <sheet name="Tableau_B" sheetId="3" r:id="rId3"/>
    <sheet name="Tableau_B1" sheetId="10" r:id="rId4"/>
    <sheet name="Tableau_B2" sheetId="11" r:id="rId5"/>
    <sheet name="Tableau_C" sheetId="6" r:id="rId6"/>
    <sheet name="Tableau_D" sheetId="7" r:id="rId7"/>
    <sheet name="Tableau_E" sheetId="8" r:id="rId8"/>
    <sheet name="Tableau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3">[1]Parameters!#REF!</definedName>
    <definedName name="form" localSheetId="4">[1]Parameters!#REF!</definedName>
    <definedName name="form" localSheetId="8">[1]Parameters!#REF!</definedName>
    <definedName name="form">[1]Parameters!#REF!</definedName>
    <definedName name="FORMATS" localSheetId="3">[1]Parameters!#REF!</definedName>
    <definedName name="FORMATS" localSheetId="4">[1]Parameters!#REF!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F6" i="12" s="1"/>
  <c r="CF9" i="12" s="1"/>
  <c r="CF10" i="12" s="1"/>
  <c r="CE3" i="12"/>
  <c r="CD3" i="12"/>
  <c r="CC3" i="12"/>
  <c r="CB3" i="12"/>
  <c r="CA3" i="12"/>
  <c r="BZ3" i="12"/>
  <c r="BY3" i="12"/>
  <c r="BX3" i="12"/>
  <c r="BX6" i="12" s="1"/>
  <c r="BX9" i="12" s="1"/>
  <c r="BX10" i="12" s="1"/>
  <c r="BW3" i="12"/>
  <c r="BV3" i="12"/>
  <c r="BU3" i="12"/>
  <c r="BT3" i="12"/>
  <c r="BS3" i="12"/>
  <c r="BR3" i="12"/>
  <c r="BQ3" i="12"/>
  <c r="BP3" i="12"/>
  <c r="BP6" i="12" s="1"/>
  <c r="BP9" i="12" s="1"/>
  <c r="BP10" i="12" s="1"/>
  <c r="BO3" i="12"/>
  <c r="BN3" i="12"/>
  <c r="BM3" i="12"/>
  <c r="BL3" i="12"/>
  <c r="BK3" i="12"/>
  <c r="BJ3" i="12"/>
  <c r="BI3" i="12"/>
  <c r="BH3" i="12"/>
  <c r="BH6" i="12" s="1"/>
  <c r="BH9" i="12" s="1"/>
  <c r="BH10" i="12" s="1"/>
  <c r="BG3" i="12"/>
  <c r="BF3" i="12"/>
  <c r="BE3" i="12"/>
  <c r="BD3" i="12"/>
  <c r="BC3" i="12"/>
  <c r="BB3" i="12"/>
  <c r="BA3" i="12"/>
  <c r="AZ3" i="12"/>
  <c r="AZ6" i="12" s="1"/>
  <c r="AZ9" i="12" s="1"/>
  <c r="AZ10" i="12" s="1"/>
  <c r="AY3" i="12"/>
  <c r="AX3" i="12"/>
  <c r="AW3" i="12"/>
  <c r="AV3" i="12"/>
  <c r="AU3" i="12"/>
  <c r="AT3" i="12"/>
  <c r="AS3" i="12"/>
  <c r="AR3" i="12"/>
  <c r="AR6" i="12" s="1"/>
  <c r="AR9" i="12" s="1"/>
  <c r="AR10" i="12" s="1"/>
  <c r="AQ3" i="12"/>
  <c r="AP3" i="12"/>
  <c r="AO3" i="12"/>
  <c r="AN3" i="12"/>
  <c r="AM3" i="12"/>
  <c r="AL3" i="12"/>
  <c r="AK3" i="12"/>
  <c r="AJ3" i="12"/>
  <c r="AJ6" i="12" s="1"/>
  <c r="AJ9" i="12" s="1"/>
  <c r="AJ10" i="12" s="1"/>
  <c r="AI3" i="12"/>
  <c r="AH3" i="12"/>
  <c r="AG3" i="12"/>
  <c r="AF3" i="12"/>
  <c r="AE3" i="12"/>
  <c r="AD3" i="12"/>
  <c r="AC3" i="12"/>
  <c r="AB3" i="12"/>
  <c r="AB6" i="12" s="1"/>
  <c r="AB9" i="12" s="1"/>
  <c r="AB10" i="12" s="1"/>
  <c r="AA3" i="12"/>
  <c r="Z3" i="12"/>
  <c r="Y3" i="12"/>
  <c r="X3" i="12"/>
  <c r="W3" i="12"/>
  <c r="V3" i="12"/>
  <c r="U3" i="12"/>
  <c r="T3" i="12"/>
  <c r="S3" i="12"/>
  <c r="R3" i="12"/>
  <c r="Q3" i="12"/>
  <c r="P3" i="12"/>
  <c r="P6" i="12" s="1"/>
  <c r="P9" i="12" s="1"/>
  <c r="P10" i="12" s="1"/>
  <c r="O3" i="12"/>
  <c r="N3" i="12"/>
  <c r="M3" i="12"/>
  <c r="L3" i="12"/>
  <c r="L6" i="12" s="1"/>
  <c r="L9" i="12" s="1"/>
  <c r="L10" i="12" s="1"/>
  <c r="K3" i="12"/>
  <c r="J3" i="12"/>
  <c r="I3" i="12"/>
  <c r="H3" i="12"/>
  <c r="H6" i="12" s="1"/>
  <c r="H9" i="12" s="1"/>
  <c r="H10" i="12" s="1"/>
  <c r="G3" i="12"/>
  <c r="F3" i="12"/>
  <c r="E3" i="12"/>
  <c r="D3" i="12"/>
  <c r="BV6" i="12"/>
  <c r="BV9" i="12" s="1"/>
  <c r="BV10" i="12" s="1"/>
  <c r="BF6" i="12"/>
  <c r="BF9" i="12" s="1"/>
  <c r="BF10" i="12" s="1"/>
  <c r="AP6" i="12"/>
  <c r="AP9" i="12" s="1"/>
  <c r="AP10" i="12" s="1"/>
  <c r="Z6" i="12"/>
  <c r="Z9" i="12" s="1"/>
  <c r="Z10" i="12" s="1"/>
  <c r="AH6" i="12" l="1"/>
  <c r="AH9" i="12" s="1"/>
  <c r="AH10" i="12" s="1"/>
  <c r="AX6" i="12"/>
  <c r="AX9" i="12" s="1"/>
  <c r="AX10" i="12" s="1"/>
  <c r="BN6" i="12"/>
  <c r="BN9" i="12" s="1"/>
  <c r="BN10" i="12" s="1"/>
  <c r="CD6" i="12"/>
  <c r="CD9" i="12" s="1"/>
  <c r="CD10" i="12" s="1"/>
  <c r="F6" i="12"/>
  <c r="F9" i="12" s="1"/>
  <c r="F10" i="12" s="1"/>
  <c r="J6" i="12"/>
  <c r="J9" i="12" s="1"/>
  <c r="J10" i="12" s="1"/>
  <c r="N6" i="12"/>
  <c r="N9" i="12" s="1"/>
  <c r="N10" i="12" s="1"/>
  <c r="R6" i="12"/>
  <c r="R9" i="12" s="1"/>
  <c r="R10" i="12" s="1"/>
  <c r="V6" i="12"/>
  <c r="V9" i="12" s="1"/>
  <c r="V10" i="12" s="1"/>
  <c r="AD6" i="12"/>
  <c r="AD9" i="12" s="1"/>
  <c r="AD10" i="12" s="1"/>
  <c r="AL6" i="12"/>
  <c r="AL9" i="12" s="1"/>
  <c r="AL10" i="12" s="1"/>
  <c r="AT6" i="12"/>
  <c r="AT9" i="12" s="1"/>
  <c r="AT10" i="12" s="1"/>
  <c r="BB6" i="12"/>
  <c r="BB9" i="12" s="1"/>
  <c r="BB10" i="12" s="1"/>
  <c r="BJ6" i="12"/>
  <c r="BJ9" i="12" s="1"/>
  <c r="BJ10" i="12" s="1"/>
  <c r="BR6" i="12"/>
  <c r="BR9" i="12" s="1"/>
  <c r="BR10" i="12" s="1"/>
  <c r="BZ6" i="12"/>
  <c r="BZ9" i="12" s="1"/>
  <c r="BZ10" i="12" s="1"/>
  <c r="G6" i="12"/>
  <c r="G9" i="12" s="1"/>
  <c r="G10" i="12" s="1"/>
  <c r="K6" i="12"/>
  <c r="K9" i="12" s="1"/>
  <c r="K10" i="12" s="1"/>
  <c r="O6" i="12"/>
  <c r="O9" i="12" s="1"/>
  <c r="O10" i="12" s="1"/>
  <c r="S6" i="12"/>
  <c r="S9" i="12" s="1"/>
  <c r="S10" i="12" s="1"/>
  <c r="W6" i="12"/>
  <c r="W9" i="12" s="1"/>
  <c r="W10" i="12" s="1"/>
  <c r="AA6" i="12"/>
  <c r="AA9" i="12" s="1"/>
  <c r="AA10" i="12" s="1"/>
  <c r="AE6" i="12"/>
  <c r="AE9" i="12" s="1"/>
  <c r="AE10" i="12" s="1"/>
  <c r="AI6" i="12"/>
  <c r="AI9" i="12" s="1"/>
  <c r="AI10" i="12" s="1"/>
  <c r="AM6" i="12"/>
  <c r="AM9" i="12" s="1"/>
  <c r="AM10" i="12" s="1"/>
  <c r="AQ6" i="12"/>
  <c r="AQ9" i="12" s="1"/>
  <c r="AQ10" i="12" s="1"/>
  <c r="AU6" i="12"/>
  <c r="AU9" i="12" s="1"/>
  <c r="AU10" i="12" s="1"/>
  <c r="AY6" i="12"/>
  <c r="AY9" i="12" s="1"/>
  <c r="AY10" i="12" s="1"/>
  <c r="BC6" i="12"/>
  <c r="BC9" i="12" s="1"/>
  <c r="BC10" i="12" s="1"/>
  <c r="BG6" i="12"/>
  <c r="BG9" i="12" s="1"/>
  <c r="BG10" i="12" s="1"/>
  <c r="BK6" i="12"/>
  <c r="BK9" i="12" s="1"/>
  <c r="BK10" i="12" s="1"/>
  <c r="BO6" i="12"/>
  <c r="BO9" i="12" s="1"/>
  <c r="BO10" i="12" s="1"/>
  <c r="BS6" i="12"/>
  <c r="BS9" i="12" s="1"/>
  <c r="BS10" i="12" s="1"/>
  <c r="BW6" i="12"/>
  <c r="BW9" i="12" s="1"/>
  <c r="BW10" i="12" s="1"/>
  <c r="CA6" i="12"/>
  <c r="CA9" i="12" s="1"/>
  <c r="CA10" i="12" s="1"/>
  <c r="CE6" i="12"/>
  <c r="CE9" i="12" s="1"/>
  <c r="CE10" i="12" s="1"/>
  <c r="D6" i="12"/>
  <c r="D9" i="12" s="1"/>
  <c r="D10" i="12" s="1"/>
  <c r="T6" i="12"/>
  <c r="T9" i="12" s="1"/>
  <c r="T10" i="12" s="1"/>
  <c r="X6" i="12"/>
  <c r="X9" i="12" s="1"/>
  <c r="X10" i="12" s="1"/>
  <c r="AF6" i="12"/>
  <c r="AF9" i="12" s="1"/>
  <c r="AF10" i="12" s="1"/>
  <c r="AN6" i="12"/>
  <c r="AN9" i="12" s="1"/>
  <c r="AN10" i="12" s="1"/>
  <c r="AV6" i="12"/>
  <c r="AV9" i="12" s="1"/>
  <c r="AV10" i="12" s="1"/>
  <c r="BD6" i="12"/>
  <c r="BD9" i="12" s="1"/>
  <c r="BD10" i="12" s="1"/>
  <c r="BL6" i="12"/>
  <c r="BL9" i="12" s="1"/>
  <c r="BL10" i="12" s="1"/>
  <c r="BT6" i="12"/>
  <c r="BT9" i="12" s="1"/>
  <c r="BT10" i="12" s="1"/>
  <c r="CB6" i="12"/>
  <c r="CB9" i="12" s="1"/>
  <c r="CB10" i="12" s="1"/>
  <c r="E6" i="12"/>
  <c r="E9" i="12" s="1"/>
  <c r="E10" i="12" s="1"/>
  <c r="I6" i="12"/>
  <c r="I9" i="12" s="1"/>
  <c r="I10" i="12" s="1"/>
  <c r="M6" i="12"/>
  <c r="M9" i="12" s="1"/>
  <c r="M10" i="12" s="1"/>
  <c r="Q6" i="12"/>
  <c r="Q9" i="12" s="1"/>
  <c r="Q10" i="12" s="1"/>
  <c r="U6" i="12"/>
  <c r="U9" i="12" s="1"/>
  <c r="U10" i="12" s="1"/>
  <c r="Y6" i="12"/>
  <c r="Y9" i="12" s="1"/>
  <c r="Y10" i="12" s="1"/>
  <c r="AC6" i="12"/>
  <c r="AC9" i="12" s="1"/>
  <c r="AC10" i="12" s="1"/>
  <c r="AG6" i="12"/>
  <c r="AG9" i="12" s="1"/>
  <c r="AG10" i="12" s="1"/>
  <c r="AK6" i="12"/>
  <c r="AK9" i="12" s="1"/>
  <c r="AK10" i="12" s="1"/>
  <c r="AO6" i="12"/>
  <c r="AO9" i="12" s="1"/>
  <c r="AO10" i="12" s="1"/>
  <c r="AS6" i="12"/>
  <c r="AS9" i="12" s="1"/>
  <c r="AS10" i="12" s="1"/>
  <c r="AW6" i="12"/>
  <c r="AW9" i="12" s="1"/>
  <c r="AW10" i="12" s="1"/>
  <c r="BA6" i="12"/>
  <c r="BA9" i="12" s="1"/>
  <c r="BA10" i="12" s="1"/>
  <c r="BE6" i="12"/>
  <c r="BE9" i="12" s="1"/>
  <c r="BE10" i="12" s="1"/>
  <c r="BI6" i="12"/>
  <c r="BI9" i="12" s="1"/>
  <c r="BI10" i="12" s="1"/>
  <c r="BM6" i="12"/>
  <c r="BM9" i="12" s="1"/>
  <c r="BM10" i="12" s="1"/>
  <c r="BQ6" i="12"/>
  <c r="BQ9" i="12" s="1"/>
  <c r="BQ10" i="12" s="1"/>
  <c r="BU6" i="12"/>
  <c r="BU9" i="12" s="1"/>
  <c r="BU10" i="12" s="1"/>
  <c r="BY6" i="12"/>
  <c r="BY9" i="12" s="1"/>
  <c r="BY10" i="12" s="1"/>
  <c r="CC6" i="12"/>
  <c r="CC9" i="12" s="1"/>
  <c r="CC10" i="12" s="1"/>
  <c r="CG6" i="12"/>
  <c r="CG9" i="12" s="1"/>
  <c r="CG10" i="12" s="1"/>
  <c r="C6" i="12"/>
  <c r="C9" i="12" s="1"/>
  <c r="C10" i="12" s="1"/>
  <c r="CL13" i="2"/>
  <c r="CL17" i="2"/>
  <c r="CL18" i="2"/>
  <c r="CL22" i="2"/>
  <c r="CL25" i="2"/>
  <c r="CL26" i="2"/>
  <c r="CL27" i="2"/>
  <c r="CL28" i="2"/>
  <c r="CL29" i="2"/>
  <c r="CL30" i="2"/>
  <c r="CL31" i="2"/>
  <c r="CL6" i="3"/>
  <c r="CL34" i="2"/>
  <c r="CL6" i="2"/>
  <c r="CL16" i="2" l="1"/>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<sst xmlns="http://schemas.openxmlformats.org/spreadsheetml/2006/main" count="1684" uniqueCount="354">
  <si>
    <t>STADIF</t>
  </si>
  <si>
    <t>TOTAL</t>
  </si>
  <si>
    <t>4.m</t>
  </si>
  <si>
    <t>Agriculture, sylviculture et pêche (01-03)</t>
  </si>
  <si>
    <t>Culture et production animale, chasse et services annexes (01)</t>
  </si>
  <si>
    <t>Sylviculture et exploitation forestière (02)</t>
  </si>
  <si>
    <t>Pêche et aquaculture (03)</t>
  </si>
  <si>
    <t>Industries extractives (05-09)</t>
  </si>
  <si>
    <t>Industrie manufacturière (10-33)</t>
  </si>
  <si>
    <t>Industries alimentaires, fabrication de boissons et de produits à base de tabac (10-12)</t>
  </si>
  <si>
    <t>Fabrication de textiles, industrie de l'habillement, industrie du cuir et de la chaussure (13-15)</t>
  </si>
  <si>
    <t>Travail du bois et fabrication d'articles en bois et en liège, à l'exception des meubles (16)</t>
  </si>
  <si>
    <t>Industrie du papier et du carton (17)</t>
  </si>
  <si>
    <t>Imprimerie et reproduction d'enregistrements (18)</t>
  </si>
  <si>
    <t>Cokéfaction et raffinage (19)</t>
  </si>
  <si>
    <t>Industrie chimique (20)</t>
  </si>
  <si>
    <t>Fabrication de produits pharmaceutiques de base (21)</t>
  </si>
  <si>
    <t>Fabrication de produits en caoutchouc et en plastique (22)</t>
  </si>
  <si>
    <t>Fabrication d'autres produits minéraux non métalliques (23)</t>
  </si>
  <si>
    <t>Métallurgie (24)</t>
  </si>
  <si>
    <t>Fabrication de produits métalliques, à l'exception des machines et des équipements (25)</t>
  </si>
  <si>
    <t>Fabrication de produits informatiques, électroniques et optiques (26)</t>
  </si>
  <si>
    <t>Fabrication d'équipements électriques (27)</t>
  </si>
  <si>
    <t>Fabrication de machines et d'équipements n.a.c. (28)</t>
  </si>
  <si>
    <t>Construction et assemblage de véhicules automobiles, de remorques et de semi-remorques (29)</t>
  </si>
  <si>
    <t>Fabrication d'autres matériels de transport (30)</t>
  </si>
  <si>
    <t>Fabrication de meubles ; autres industries manufacturières (31-32)</t>
  </si>
  <si>
    <t>Réparation et installation de machines et d'équipements (33)</t>
  </si>
  <si>
    <t>Production et distribution d'électricité, de gaz, de vapeur et d'air conditionné (35)</t>
  </si>
  <si>
    <t>Production et distribution d'eau; assainissement, gestion des déchets et dépollution (36-39)</t>
  </si>
  <si>
    <t>Captage, traitement et distribution d'eau (36)</t>
  </si>
  <si>
    <t>Collecte et traitement des eaux usées ; collecte, traitement et élimination des déchets ; récupération ; dépollution et autres services de gestion des déchets (37-39)</t>
  </si>
  <si>
    <t>Construction (41-43)</t>
  </si>
  <si>
    <t>Commerce; réparation d'automobiles et de motocycles (45-47)</t>
  </si>
  <si>
    <t>Commerce de gros et de détail et réparation de véhicules automobiles et de motocycles (45)</t>
  </si>
  <si>
    <t>Commerce de gros, à l'exception des véhicules automobiles et des motocycles (46)</t>
  </si>
  <si>
    <t>Commerce de détail, à l'exception des automobiles et des motocycles (47)</t>
  </si>
  <si>
    <t>Transports et entreposage (49-53)</t>
  </si>
  <si>
    <t>Transports terrestres et transport par conduites (49)</t>
  </si>
  <si>
    <t>Transports par eau (50)</t>
  </si>
  <si>
    <t>Transports aériens (51)</t>
  </si>
  <si>
    <t>Entreposage et services auxiliaires des transports (52)</t>
  </si>
  <si>
    <t>Activités de poste et de courrier (53)</t>
  </si>
  <si>
    <t>Hébergement ; restauration (55-56)</t>
  </si>
  <si>
    <t>Information et communication (58-63)</t>
  </si>
  <si>
    <t>Éditions (58)</t>
  </si>
  <si>
    <t>Production de films cinématographiques, de vidéo et de programmes de télévision, enregistrement sonore et édition musicale ; programmation et diffusion de programmes de radio et de télévision (59-60)</t>
  </si>
  <si>
    <t>Télécommunications (61)</t>
  </si>
  <si>
    <t>Programmation, conseil et autres activités informatiques ; services d'information (62-63)</t>
  </si>
  <si>
    <t>Activités financières et d'assurance (64-66)</t>
  </si>
  <si>
    <t>Activités des services financiers, hors assurance et caisses de retraite (64)</t>
  </si>
  <si>
    <t>Assurance, réassurance et caisses de retraite, à l'exclusion des assurances sociales obligatoires (65)</t>
  </si>
  <si>
    <t>Activités auxiliaires de services financiers et d'assurance (66)</t>
  </si>
  <si>
    <t>Activités immobilières (68)</t>
  </si>
  <si>
    <t>Activités spécialisées, scientifiques et techniques (69-75)</t>
  </si>
  <si>
    <t>Activités juridiques et comptables ; activités des sièges sociaux, conseil de gestion (69-70)</t>
  </si>
  <si>
    <t>Activités d'architecture et d'ingénierie, activités de contrôle et analyses techniques (71)</t>
  </si>
  <si>
    <t>Recherche-développement scientifique (72)</t>
  </si>
  <si>
    <t>Publicité et études de marché (73)</t>
  </si>
  <si>
    <t>Autres activités spécialisées, scientifiques et techniques ; activités vétérinaires (74-75)</t>
  </si>
  <si>
    <t>Activités de services administratifs et de soutien (77-82)</t>
  </si>
  <si>
    <t>Activités de location et location-bail (77)</t>
  </si>
  <si>
    <t>Activités liées à l'emploi (78)</t>
  </si>
  <si>
    <t>Activités des agences de voyage, voyagistes, services de réservation et activités connexes (79)</t>
  </si>
  <si>
    <t>Enquêtes et sécurité ; services relatifs aux bâtiments, aménagement paysager ; services administratifs de bureau et autres activités de soutien aux entreprises (80-82)</t>
  </si>
  <si>
    <t>Administration publique et défense, sécurité sociale obligatoire (84)</t>
  </si>
  <si>
    <t>Enseignement (85)</t>
  </si>
  <si>
    <t>Santé humaine et action sociale (86-88)</t>
  </si>
  <si>
    <t>Activités pour la santé humaine (86)</t>
  </si>
  <si>
    <t>Activités médico-sociales et sociales avec hébergement ; action sociale sans hébergement (87-88)</t>
  </si>
  <si>
    <t>Arts, spectacles et activités récréatives (90-93)</t>
  </si>
  <si>
    <t>Activités créatives, artistiques et de spectacle ; bibliothèques, archives, musées et autres activités culturelles ; organisation de jeux de hasard et d'argent (90-92)</t>
  </si>
  <si>
    <t>Activités sportives, récréatives et de loisirs (93)</t>
  </si>
  <si>
    <t>Autres activités de services (94-96)</t>
  </si>
  <si>
    <t>Activités des organisations associatives (94)</t>
  </si>
  <si>
    <t>Réparation d'ordinateurs et de biens personnels et domestiques (95)</t>
  </si>
  <si>
    <t>Autres services personnels (96)</t>
  </si>
  <si>
    <t>Activités des ménages en tant qu'employeurs de personnel domestique et activités indifférenciées des ménages en tant que producteurs de biens et services pour usage propre (97-98)</t>
  </si>
  <si>
    <t>Activités extra territoriales (99)</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</si>
  <si>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</si>
  <si>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</si>
  <si>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</si>
  <si>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</si>
  <si>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</si>
  <si>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</si>
  <si>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Environnement</t>
  </si>
  <si>
    <t>Flux d'énergie sur toutes les activités</t>
  </si>
  <si>
    <t>Ressources énergétique naturelles</t>
  </si>
  <si>
    <t>Ressources énergétiques naturelles fossiles non renouvelables</t>
  </si>
  <si>
    <t>Ressources naturelles non renouvelables de l'énergie nucléaire</t>
  </si>
  <si>
    <t>Ressources énergétiques naturelles renouvelables issues de l'eau</t>
  </si>
  <si>
    <t>Ressources énergétiques naturelles renouvelables issues du vent</t>
  </si>
  <si>
    <t>Ressources énergétiques naturelles renouvelables issues du soleil</t>
  </si>
  <si>
    <t>Ressources naturelles renouvelables issues du biomasse</t>
  </si>
  <si>
    <t>Autres ressources énergétiques naturelles renouvelables</t>
  </si>
  <si>
    <t>Produits énergétiques</t>
  </si>
  <si>
    <t>Houille</t>
  </si>
  <si>
    <t>Lignite et tourbe</t>
  </si>
  <si>
    <t>Gaz dérivés (sans biogaz)</t>
  </si>
  <si>
    <t>Produits dérivés du charbon (coke, goudron, agglomérés de houille, BKB et produits dérivés de la tourbe)</t>
  </si>
  <si>
    <t>Pétrole brut, liquides de gaz naturel (LGN) et autres hydrocarbures (sans biocomposants)</t>
  </si>
  <si>
    <t>Gaz naturel (sans biocomposants)</t>
  </si>
  <si>
    <t>Essence moteur et aviation (sans biocomposants)</t>
  </si>
  <si>
    <t>Pétrole lampant et carburéacteur (sans biocomposants)</t>
  </si>
  <si>
    <t>Naphta</t>
  </si>
  <si>
    <t>Diesel de transport (sans biocomposants)</t>
  </si>
  <si>
    <t>Fioul domestique et autres gazoles (sans biocomposants)</t>
  </si>
  <si>
    <t>Fioul résiduel</t>
  </si>
  <si>
    <t>Gaz de raffinerie, Éthane et Gaz de pétrole liquéfié (GPL)</t>
  </si>
  <si>
    <t>Autres produits pétroliers y c. additifs/composés oxygénés et produits d'alimentation des raffineries</t>
  </si>
  <si>
    <t>Combustible nucléaire</t>
  </si>
  <si>
    <t>Bois de chauffage, résidus de bois et autre biomasse solide, charbon de bois</t>
  </si>
  <si>
    <t>Biocarburants liquides</t>
  </si>
  <si>
    <t>Biogaz</t>
  </si>
  <si>
    <t>Energie électrique</t>
  </si>
  <si>
    <t>Chaleur</t>
  </si>
  <si>
    <t>Résidus énergétiques</t>
  </si>
  <si>
    <t>Déchets renouvelables</t>
  </si>
  <si>
    <t>Déchets non renouvelables</t>
  </si>
  <si>
    <t>Pertes énergétiques de tout type (pendant l'extraction, la distribution, le stockage, la transformation et la dissipation de chaleur provenant de lutilisation finale)</t>
  </si>
  <si>
    <t>Ènergie contenue dans les produits dutilisation non énergétique</t>
  </si>
  <si>
    <t>Ecart statistique entre entrées et sorties pour l'ensemble des flux d'énergie</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</si>
  <si>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</si>
  <si>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</si>
  <si>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</si>
  <si>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</si>
  <si>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</si>
  <si>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</si>
  <si>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</si>
  <si>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</si>
  <si>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</si>
  <si>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</si>
  <si>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</si>
  <si>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</si>
  <si>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</si>
  <si>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</si>
  <si>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</si>
  <si>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</si>
  <si>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</si>
  <si>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</si>
  <si>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</si>
  <si>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</si>
  <si>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</si>
  <si>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</si>
  <si>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</si>
  <si>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</si>
  <si>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</si>
  <si>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</si>
  <si>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</si>
  <si>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</si>
  <si>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</si>
  <si>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</si>
  <si>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</si>
  <si>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</si>
  <si>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</si>
  <si>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</si>
  <si>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</si>
  <si>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</si>
  <si>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</si>
  <si>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</si>
  <si>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</si>
  <si>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</si>
  <si>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</si>
  <si>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</si>
  <si>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</si>
  <si>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</si>
  <si>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</si>
  <si>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</si>
  <si>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</si>
  <si>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</si>
  <si>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</si>
  <si>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</si>
  <si>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</si>
  <si>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</si>
  <si>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</si>
  <si>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</si>
  <si>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</si>
  <si>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</si>
  <si>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</si>
  <si>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</si>
  <si>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</si>
  <si>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</si>
  <si>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</si>
  <si>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</si>
  <si>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</si>
  <si>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</si>
  <si>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</si>
  <si>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</si>
  <si>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</si>
  <si>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</si>
  <si>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</si>
  <si>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</si>
  <si>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</si>
  <si>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</si>
  <si>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</si>
  <si>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</si>
  <si>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</si>
  <si>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</si>
  <si>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</si>
  <si>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</si>
  <si>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</si>
  <si>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</si>
  <si>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</si>
  <si>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</si>
  <si>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</si>
  <si>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</si>
  <si>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</si>
  <si>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</si>
  <si>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</si>
  <si>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</si>
  <si>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</si>
  <si>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</si>
  <si>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</si>
  <si>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</si>
  <si>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</si>
  <si>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</si>
  <si>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</si>
  <si>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</si>
  <si>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</si>
  <si>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</si>
  <si>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</si>
  <si>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</si>
  <si>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</si>
  <si>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</si>
  <si>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</si>
  <si>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</si>
  <si>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</si>
  <si>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</si>
  <si>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</si>
  <si>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</si>
  <si>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</si>
  <si>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</si>
  <si>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</si>
  <si>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</si>
  <si>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</si>
  <si>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</si>
  <si>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</si>
  <si>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</si>
  <si>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</si>
  <si>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</si>
  <si>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</si>
  <si>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</si>
  <si>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</si>
  <si>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</si>
  <si>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</si>
  <si>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</si>
  <si>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</si>
  <si>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</si>
  <si>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</si>
  <si>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</si>
  <si>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</si>
  <si>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</si>
  <si>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</si>
  <si>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</si>
  <si>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</si>
  <si>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</si>
  <si>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</si>
  <si>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</si>
  <si>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</si>
  <si>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</si>
  <si>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</si>
  <si>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</si>
  <si>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</si>
  <si>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Total producteurs (01-99 )</t>
  </si>
  <si>
    <t>COMPTES DES FLUX PHYSIQUES D'ENERGIE</t>
  </si>
  <si>
    <t>Tableau A</t>
  </si>
  <si>
    <t>Tableau B</t>
  </si>
  <si>
    <t>Tableau C</t>
  </si>
  <si>
    <t>Tableau D</t>
  </si>
  <si>
    <t>Tableau E</t>
  </si>
  <si>
    <t>Tableau E - Tableau de concordance</t>
  </si>
  <si>
    <t>Tableau D - Vecteurs des indicateurs énergétiques clés</t>
  </si>
  <si>
    <t>Tableau C - Tableau des emplois physiques des flux d'énergie générant des émissions</t>
  </si>
  <si>
    <t>Tableau B - Tableau des emplois des flux d’énergie</t>
  </si>
  <si>
    <t>Physical Energy Flow Accounts (PEFA)</t>
  </si>
  <si>
    <t>Tableau A - Tableau des ressources pour les flux d’énergie</t>
  </si>
  <si>
    <t xml:space="preserve">Extraction des ressources énergétiques naturelles par activité économique </t>
  </si>
  <si>
    <t>Production domestique de produits énergétiques</t>
  </si>
  <si>
    <t xml:space="preserve">Consommation de déchets pour usages énergétiques </t>
  </si>
  <si>
    <t>Consommation énergétique domestique nette</t>
  </si>
  <si>
    <t>Tableau D - Vecteurs d'indicateurs énergétiques clés</t>
  </si>
  <si>
    <t>Total des ressources</t>
  </si>
  <si>
    <t>Total des emplois</t>
  </si>
  <si>
    <t xml:space="preserve">Tableau C - Tableau des emplois physiques des flux d'énergie générant des émissions
</t>
  </si>
  <si>
    <t>Utilisation totale d'énergie par les unités résidentes (principe de résidence)</t>
  </si>
  <si>
    <t>(−) Utilisation d'énergie par les unités résidentes à l'étranger</t>
  </si>
  <si>
    <t xml:space="preserve">     Navires de pêche nationaux opérant à l’étranger</t>
  </si>
  <si>
    <t>Transport aérien international opéré par des unités résidentes</t>
  </si>
  <si>
    <t>(+) Utilisation d'énergie par des non-résidents sur le territoire</t>
  </si>
  <si>
    <t xml:space="preserve">      Transport terrestre opéré par des non-résidents sur le territoire</t>
  </si>
  <si>
    <t xml:space="preserve">      Transport aérien opéré par des non-résidents sur le territoire</t>
  </si>
  <si>
    <t>(=) Consommation intérieure brute d'énergie (sur base du territoire)</t>
  </si>
  <si>
    <t>Transport terrestre des unités résidentes opérants à l'étranger</t>
  </si>
  <si>
    <t>Total des entrées/sorties énergétiques</t>
  </si>
  <si>
    <t>Energie contenue dans les produits dutilisation non énergétique</t>
  </si>
  <si>
    <t>Tableau A : Tableau des ressources pour les flux d'énergie, en térajoules</t>
  </si>
  <si>
    <t>Tableau B - Tableau des emplois des flux d'énergie, en térajoules</t>
  </si>
  <si>
    <t>Explications des éléments du tableau E:</t>
  </si>
  <si>
    <t>Cette valeur est la consommation énergétique domestique nette du tableau D</t>
  </si>
  <si>
    <t>Carburant prélevé à l'étranger par des navires de pêche résidents</t>
  </si>
  <si>
    <t>Carburant acheté à l'étranger par des unités résidentes pour transport terrestre (rail inclus)</t>
  </si>
  <si>
    <t>Transport par eau international entrepris par des unités résidentes</t>
  </si>
  <si>
    <t>Carburant acheté par des non-résidents en Belgique pour le transport terrestre (rail inclus)</t>
  </si>
  <si>
    <t xml:space="preserve">Carburant prélevé en Belgique par les unités résidentes pour le transport aérien international </t>
  </si>
  <si>
    <t>Carburant prélevé  en Belgique par des non-résidents pour le transport par eau domestique.</t>
  </si>
  <si>
    <t>Carburant prélevé en Belgique par les non-résidents pour le transport aérien domestique et international.</t>
  </si>
  <si>
    <t>Consommation intérieure brute d'énergie (GIEC) telle que compilée et publiée par Eurostat (harmonisée internationnallement). Le GIEC n'inclut aucune consommation d'énergie pour le transport par eau international.</t>
  </si>
  <si>
    <t>élément 1</t>
  </si>
  <si>
    <t>élément 2.1</t>
  </si>
  <si>
    <t>élément 2.2</t>
  </si>
  <si>
    <t>élément 2.3</t>
  </si>
  <si>
    <t>élément 2.4</t>
  </si>
  <si>
    <t>élément 3.1</t>
  </si>
  <si>
    <t>élément 3.2</t>
  </si>
  <si>
    <t xml:space="preserve">élément 3.3 </t>
  </si>
  <si>
    <t>élément 4.m</t>
  </si>
  <si>
    <t>élément 5</t>
  </si>
  <si>
    <t>Il est possible que l'élément 1 inclut les flux d'énergie au-delà de ceux rapportés dans les statistiques énergétiques, dès lors ils ne sont pas inclus dans l'élément 5 qui est dérivé des statstiques énergétiques. Ces flux d'énergie 'au-delà des statistiques énergétiques' sont inclus dans l'élément 4 et peuvent être présentés ici comme un 'élément-mémo' séparé.</t>
  </si>
  <si>
    <t xml:space="preserve">Le tableau A décrit l’origine de tous les flux d’énergie. Il présente cinq catégories de source : l’environnement, les branches d’activité, les ménages, le reste du monde et l’accumulation. </t>
  </si>
  <si>
    <t>Le tableau B enregistre les emplois des différents flux par utilisateur. Il existe cinq catégories d’utilisateur : les branches d’activité, les ménages, le reste du monde, l’accumulation et l’environnement.</t>
  </si>
  <si>
    <t>Le tableau C détermine quels flux d’énergie enregistrés dans le tableau des emplois génèrent des émissions.</t>
  </si>
  <si>
    <t>Le tableau D regroupe des indicateurs énergétiques répartis entre production, consommation et accumulation. Il calcule sept indicateurs clés dérivés des tableaux A et B.</t>
  </si>
  <si>
    <t>Le tableau E réconcilie le principe de résidence et le principe du territoire. Il décrit les principales corrections apportées à l’indicateur clé selon le principe de résidence pour obtenir l’indicateur clé selon le principe du territoire.</t>
  </si>
  <si>
    <t>Activités économiques du reste du monde</t>
  </si>
  <si>
    <t>Consommation intermédiaire de produits énergétiques</t>
  </si>
  <si>
    <t xml:space="preserve">Consommation de produits énergétiques par les ménages </t>
  </si>
  <si>
    <t>Tableau E - Tableau de concordance 
Concordance entre l'indicateur des comptes de l'énergie (principe de résidence) et l'indicateur des bilans énergétiques (principe de territoire)</t>
  </si>
  <si>
    <t xml:space="preserve">    Transport par eau opéré par des non-résidents sur le territoire</t>
  </si>
  <si>
    <t>(+/-) Autres adaptations et écarts statistiques</t>
  </si>
  <si>
    <t xml:space="preserve">        (−) dont (memo) : flux d'énergie non rapportés dans les statistiques énergétiques mais inclus dans les PEFA (élément 1)</t>
  </si>
  <si>
    <t xml:space="preserve">Carburant prévelé par des unités résidentes (1) pour le 'transport par eau international' comme défini dans les statistiques énergétiques, incluant partiellement le carburant prélevé dans les ports domestiques (enregistré comme 'bunkers maritimes internationaux' dans les statistiques énergétiques); et/ou (2) pour le 'transport par eau domestique' à l'étranger. Le 'transport par eau international' renvoit aux trajets entre ports de départ et d'arrivée qui sont sur des territoires nationaux différents, le 'transport par eau domestique' renvoit aux trajets entre ports de départ et d'arrivée se trouvant sur le même territoire national. </t>
  </si>
  <si>
    <t xml:space="preserve">élément 4 </t>
  </si>
  <si>
    <t>Inclu les adapations concernant la consommation d'énergie enregistrée dans les PEFA mais non rapportées dans les statistiques énergétiques (5 IEA/Eurostat annual questionnaires), et dès lors non inclus dans la consommation intérieure brute d'néergie (GIEC)</t>
  </si>
  <si>
    <t>Consommation énergétique domestique nette pour usages non énergétiques</t>
  </si>
  <si>
    <t>Utilisations d'énergie générant des émissions</t>
  </si>
  <si>
    <t>Consommation énergétique domestique nette pour usages énergétiques</t>
  </si>
  <si>
    <t>PEFA_IND06a</t>
  </si>
  <si>
    <t>PEFA_IND06b</t>
  </si>
  <si>
    <t>PEFA_IND08</t>
  </si>
  <si>
    <t>Le tableau B1 enregistre la transformation des différents flux d'énergie par utilisateur. Il existe cinq catégories d’utilisateur : les branches d’activité, les ménages, le reste du monde, l’accumulation et l’environnement.</t>
  </si>
  <si>
    <t>Le tableau B2 enregistre la consommation finale des différents flux d'énergie par utilisateur. Il existe cinq catégories d’utilisateur : les branches d’activité, les ménages, le reste du monde, l’accumulation et l’environnement.</t>
  </si>
  <si>
    <t>Tableau B1</t>
  </si>
  <si>
    <t>Tableau B2</t>
  </si>
  <si>
    <t>Tableau B1 - Tableau de transformation des flux d’énergie</t>
  </si>
  <si>
    <t>Tableau B2 - Tableau de consommation finale des flux d’énergie</t>
  </si>
  <si>
    <t>Tableau B1 -  Tableau de transformation des flux d’énergie, en térajoules</t>
  </si>
  <si>
    <t>Tableau B2 - Tableau de consommation finale des flux d’énergie, en térajoules</t>
  </si>
  <si>
    <t>Consommation TJ</t>
  </si>
  <si>
    <t/>
  </si>
  <si>
    <t>Comparaison à Tableau D - consommation domestique nette</t>
  </si>
  <si>
    <t>Total consommation TJ avec utilisation non énergétique</t>
  </si>
  <si>
    <t>Consommation finale (Tableau B2 - P + R28 + R29)</t>
  </si>
  <si>
    <t>Consommation de transformation (Tableau B1)</t>
  </si>
  <si>
    <t>Ressources (Tableau A - P + R30 + 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</si>
</sst>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b/>
      <sz val="11"/>
      <color indexed="1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b/>
      <sz val="10"/>
      <color theme="0"/>
      <name val="Arial"/>
      <family val="2"/>
    </font>
    <font>
      <sz val="10"/>
      <color theme="0"/>
      <name val="Arial"/>
      <family val="2"/>
    </font>
    <font>
      <sz val="14"/>
      <color theme="0"/>
      <name val="Arial"/>
      <family val="2"/>
    </font>
    <font>
      <i/>
      <sz val="10"/>
      <color theme="0"/>
      <name val="Arial"/>
      <family val="2"/>
    </font>
    <font>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style="thin">
        <color indexed="23"/>
      </left>
      <right/>
      <top style="thin">
        <color indexed="23"/>
      </top>
      <bottom style="thin">
        <color rgb="FFFF0000"/>
      </bottom>
      <diagonal/>
    </border>
    <border>
      <left/>
      <right/>
      <top/>
      <bottom style="thin">
        <color indexed="23"/>
      </bottom>
      <diagonal/>
    </border>
    <border>
      <left style="thin">
        <color theme="0" tint="-0.499984740745262"/>
      </left>
      <right/>
      <top/>
      <bottom style="thin">
        <color indexed="23"/>
      </bottom>
      <diagonal/>
    </border>
    <border>
      <left/>
      <right/>
      <top style="thin">
        <color indexed="23"/>
      </top>
      <bottom style="thin">
        <color rgb="FFFF0000"/>
      </bottom>
      <diagonal/>
    </border>
    <border>
      <left style="thin">
        <color indexed="23"/>
      </left>
      <right style="thin">
        <color indexed="23"/>
      </right>
      <top/>
      <bottom style="thin">
        <color rgb="FFFF0000"/>
      </bottom>
      <diagonal/>
    </border>
    <border>
      <left style="thin">
        <color indexed="23"/>
      </left>
      <right style="thin">
        <color indexed="23"/>
      </right>
      <top style="thin">
        <color indexed="64"/>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4">
    <xf numFmtId="0" fontId="0" fillId="0" borderId="0" xfId="0"/>
    <xf numFmtId="0" fontId="2" fillId="0" borderId="0"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4" borderId="7" xfId="1" applyNumberFormat="1" applyFont="1" applyFill="1" applyBorder="1" applyAlignment="1" applyProtection="1">
      <alignment vertical="center"/>
      <protection locked="0"/>
    </xf>
    <xf numFmtId="164" fontId="10" fillId="4" borderId="10" xfId="1" applyNumberFormat="1" applyFont="1" applyFill="1" applyBorder="1" applyAlignment="1" applyProtection="1">
      <alignment vertical="center"/>
      <protection locked="0"/>
    </xf>
    <xf numFmtId="164" fontId="10" fillId="4" borderId="17"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4" borderId="22" xfId="1" applyNumberFormat="1" applyFont="1" applyFill="1" applyBorder="1" applyAlignment="1" applyProtection="1">
      <alignment vertical="center"/>
      <protection locked="0"/>
    </xf>
    <xf numFmtId="164" fontId="10" fillId="4" borderId="0" xfId="1" applyNumberFormat="1" applyFont="1" applyFill="1" applyBorder="1" applyAlignment="1" applyProtection="1">
      <alignment vertical="center"/>
      <protection locked="0"/>
    </xf>
    <xf numFmtId="164" fontId="8" fillId="4" borderId="0" xfId="1" applyNumberFormat="1" applyFont="1" applyFill="1" applyBorder="1" applyAlignment="1" applyProtection="1">
      <alignment vertical="center"/>
      <protection locked="0"/>
    </xf>
    <xf numFmtId="164" fontId="10" fillId="4" borderId="23" xfId="1" applyNumberFormat="1" applyFont="1" applyFill="1" applyBorder="1" applyAlignment="1" applyProtection="1">
      <alignment vertical="center"/>
      <protection locked="0"/>
    </xf>
    <xf numFmtId="164" fontId="11" fillId="5"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5" borderId="29" xfId="1" applyNumberFormat="1" applyFont="1" applyFill="1" applyBorder="1" applyAlignment="1" applyProtection="1">
      <alignment vertical="center"/>
      <protection locked="0"/>
    </xf>
    <xf numFmtId="164" fontId="11" fillId="5" borderId="31"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0" fillId="4" borderId="33" xfId="1" applyNumberFormat="1" applyFont="1" applyFill="1" applyBorder="1" applyAlignment="1" applyProtection="1">
      <alignment vertical="center"/>
      <protection locked="0"/>
    </xf>
    <xf numFmtId="164" fontId="10" fillId="4" borderId="34" xfId="1" applyNumberFormat="1" applyFont="1" applyFill="1" applyBorder="1" applyAlignment="1" applyProtection="1">
      <alignment vertical="center"/>
      <protection locked="0"/>
    </xf>
    <xf numFmtId="164" fontId="10" fillId="4"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5" borderId="37" xfId="1" applyNumberFormat="1" applyFont="1" applyFill="1" applyBorder="1" applyAlignment="1" applyProtection="1">
      <alignment vertical="center"/>
      <protection locked="0"/>
    </xf>
    <xf numFmtId="164" fontId="11" fillId="5" borderId="38" xfId="1" applyNumberFormat="1" applyFont="1" applyFill="1" applyBorder="1" applyAlignment="1" applyProtection="1">
      <alignment vertical="center"/>
      <protection locked="0"/>
    </xf>
    <xf numFmtId="164" fontId="15" fillId="5" borderId="38" xfId="1" applyNumberFormat="1" applyFont="1" applyFill="1" applyBorder="1" applyAlignment="1" applyProtection="1">
      <alignment vertical="center"/>
      <protection locked="0"/>
    </xf>
    <xf numFmtId="164" fontId="8" fillId="4" borderId="5" xfId="1" applyNumberFormat="1" applyFont="1" applyFill="1" applyBorder="1" applyAlignment="1" applyProtection="1">
      <alignment vertical="center"/>
      <protection locked="0"/>
    </xf>
    <xf numFmtId="164" fontId="10" fillId="4" borderId="5" xfId="1" applyNumberFormat="1" applyFont="1" applyFill="1" applyBorder="1" applyAlignment="1" applyProtection="1">
      <alignment vertical="center"/>
      <protection locked="0"/>
    </xf>
    <xf numFmtId="164" fontId="11" fillId="5" borderId="30" xfId="1" applyNumberFormat="1" applyFont="1" applyFill="1" applyBorder="1" applyAlignment="1" applyProtection="1">
      <alignment vertical="center"/>
      <protection locked="0"/>
    </xf>
    <xf numFmtId="164" fontId="10" fillId="4" borderId="39" xfId="1" applyNumberFormat="1" applyFont="1" applyFill="1" applyBorder="1" applyAlignment="1" applyProtection="1">
      <alignment vertical="center"/>
      <protection locked="0"/>
    </xf>
    <xf numFmtId="164" fontId="8" fillId="4"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5" borderId="40" xfId="1" applyNumberFormat="1" applyFont="1" applyFill="1" applyBorder="1" applyAlignment="1" applyProtection="1">
      <alignment vertical="center"/>
      <protection locked="0"/>
    </xf>
    <xf numFmtId="164" fontId="11" fillId="5" borderId="40" xfId="1" applyNumberFormat="1" applyFont="1" applyFill="1" applyBorder="1" applyAlignment="1" applyProtection="1">
      <alignment vertical="center"/>
      <protection locked="0"/>
    </xf>
    <xf numFmtId="164" fontId="11" fillId="5" borderId="41" xfId="1" applyNumberFormat="1" applyFont="1" applyFill="1" applyBorder="1" applyAlignment="1" applyProtection="1">
      <alignment vertical="center"/>
      <protection locked="0"/>
    </xf>
    <xf numFmtId="164" fontId="15" fillId="5" borderId="42" xfId="1" applyNumberFormat="1" applyFont="1" applyFill="1" applyBorder="1" applyAlignment="1" applyProtection="1">
      <alignment vertical="center"/>
      <protection locked="0"/>
    </xf>
    <xf numFmtId="164" fontId="15" fillId="5" borderId="45" xfId="1" applyNumberFormat="1" applyFont="1" applyFill="1" applyBorder="1" applyAlignment="1" applyProtection="1">
      <alignment vertical="center"/>
      <protection locked="0"/>
    </xf>
    <xf numFmtId="164" fontId="11" fillId="5" borderId="45" xfId="1" applyNumberFormat="1" applyFont="1" applyFill="1" applyBorder="1" applyAlignment="1" applyProtection="1">
      <alignment vertical="center"/>
      <protection locked="0"/>
    </xf>
    <xf numFmtId="164" fontId="15" fillId="5" borderId="46" xfId="1" applyNumberFormat="1" applyFont="1" applyFill="1" applyBorder="1" applyAlignment="1" applyProtection="1">
      <alignment vertical="center"/>
      <protection locked="0"/>
    </xf>
    <xf numFmtId="164" fontId="10" fillId="4" borderId="48" xfId="1" applyNumberFormat="1" applyFont="1" applyFill="1" applyBorder="1" applyAlignment="1" applyProtection="1">
      <alignment vertical="center"/>
      <protection locked="0"/>
    </xf>
    <xf numFmtId="164" fontId="10" fillId="4" borderId="49" xfId="1" applyNumberFormat="1" applyFont="1" applyFill="1" applyBorder="1" applyAlignment="1" applyProtection="1">
      <alignment vertical="center"/>
      <protection locked="0"/>
    </xf>
    <xf numFmtId="164" fontId="11" fillId="5" borderId="50" xfId="1" applyNumberFormat="1" applyFont="1" applyFill="1" applyBorder="1" applyAlignment="1" applyProtection="1">
      <alignment vertical="center"/>
      <protection locked="0"/>
    </xf>
    <xf numFmtId="164" fontId="10" fillId="4" borderId="50" xfId="1" applyNumberFormat="1" applyFont="1" applyFill="1" applyBorder="1" applyAlignment="1" applyProtection="1">
      <alignment vertical="center"/>
      <protection locked="0"/>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4" borderId="0" xfId="1" applyNumberFormat="1" applyFont="1" applyFill="1" applyBorder="1" applyAlignment="1" applyProtection="1">
      <alignment horizontal="right" vertical="center"/>
      <protection locked="0"/>
    </xf>
    <xf numFmtId="164" fontId="8" fillId="4" borderId="0" xfId="1" applyNumberFormat="1" applyFont="1" applyFill="1" applyBorder="1" applyAlignment="1" applyProtection="1">
      <alignment horizontal="right" vertical="center"/>
      <protection locked="0"/>
    </xf>
    <xf numFmtId="164" fontId="10" fillId="4" borderId="34" xfId="1" applyNumberFormat="1" applyFont="1" applyFill="1" applyBorder="1" applyAlignment="1" applyProtection="1">
      <alignment horizontal="right" vertical="center"/>
      <protection locked="0"/>
    </xf>
    <xf numFmtId="164" fontId="10" fillId="4" borderId="56" xfId="1" applyNumberFormat="1" applyFont="1" applyFill="1" applyBorder="1" applyAlignment="1" applyProtection="1">
      <alignment horizontal="right" vertical="center"/>
      <protection locked="0"/>
    </xf>
    <xf numFmtId="164" fontId="10" fillId="4" borderId="57" xfId="1" applyNumberFormat="1" applyFont="1" applyFill="1" applyBorder="1" applyAlignment="1" applyProtection="1">
      <alignment horizontal="right" vertical="center"/>
      <protection locked="0"/>
    </xf>
    <xf numFmtId="164" fontId="8" fillId="4" borderId="57" xfId="1" applyNumberFormat="1" applyFont="1" applyFill="1" applyBorder="1" applyAlignment="1" applyProtection="1">
      <alignment horizontal="right" vertical="center"/>
      <protection locked="0"/>
    </xf>
    <xf numFmtId="0" fontId="2" fillId="0" borderId="70" xfId="4" applyNumberFormat="1" applyFont="1" applyFill="1" applyBorder="1" applyAlignment="1" applyProtection="1">
      <alignment vertical="center"/>
      <protection hidden="1"/>
    </xf>
    <xf numFmtId="0" fontId="5" fillId="0" borderId="71" xfId="1" applyFont="1" applyFill="1" applyBorder="1" applyAlignment="1" applyProtection="1">
      <alignment vertical="center"/>
    </xf>
    <xf numFmtId="0" fontId="5" fillId="0" borderId="71" xfId="1" applyFont="1" applyFill="1" applyBorder="1" applyAlignment="1" applyProtection="1">
      <alignment vertical="center" wrapText="1"/>
    </xf>
    <xf numFmtId="0" fontId="5" fillId="0" borderId="70"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4" borderId="35" xfId="1" applyNumberFormat="1" applyFont="1" applyFill="1" applyBorder="1" applyAlignment="1" applyProtection="1">
      <alignment horizontal="right" vertical="center"/>
      <protection locked="0"/>
    </xf>
    <xf numFmtId="164" fontId="10" fillId="4" borderId="23" xfId="1" applyNumberFormat="1" applyFont="1" applyFill="1" applyBorder="1" applyAlignment="1" applyProtection="1">
      <alignment horizontal="right" vertical="center"/>
      <protection locked="0"/>
    </xf>
    <xf numFmtId="164" fontId="10" fillId="4" borderId="5" xfId="1" applyNumberFormat="1" applyFont="1" applyFill="1" applyBorder="1" applyAlignment="1" applyProtection="1">
      <alignment horizontal="right" vertical="center"/>
      <protection locked="0"/>
    </xf>
    <xf numFmtId="164" fontId="10" fillId="4" borderId="22" xfId="1" applyNumberFormat="1" applyFont="1" applyFill="1" applyBorder="1" applyAlignment="1" applyProtection="1">
      <alignment horizontal="right" vertical="center"/>
      <protection locked="0"/>
    </xf>
    <xf numFmtId="164" fontId="8" fillId="4" borderId="72" xfId="1" applyNumberFormat="1" applyFont="1" applyFill="1" applyBorder="1" applyAlignment="1" applyProtection="1">
      <alignment horizontal="right" vertical="center"/>
      <protection locked="0"/>
    </xf>
    <xf numFmtId="164" fontId="10" fillId="4" borderId="73"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right" vertical="center"/>
      <protection locked="0"/>
    </xf>
    <xf numFmtId="164" fontId="10" fillId="4" borderId="68" xfId="1" applyNumberFormat="1" applyFont="1" applyFill="1" applyBorder="1" applyAlignment="1" applyProtection="1">
      <alignment horizontal="right" vertical="center"/>
      <protection locked="0"/>
    </xf>
    <xf numFmtId="164" fontId="10" fillId="4" borderId="76" xfId="1" applyNumberFormat="1" applyFont="1" applyFill="1" applyBorder="1" applyAlignment="1" applyProtection="1">
      <alignment horizontal="right" vertical="center"/>
      <protection locked="0"/>
    </xf>
    <xf numFmtId="164" fontId="8" fillId="4" borderId="76"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center" vertical="center"/>
      <protection locked="0"/>
    </xf>
    <xf numFmtId="164" fontId="10" fillId="4" borderId="22" xfId="1" applyNumberFormat="1" applyFont="1" applyFill="1" applyBorder="1" applyAlignment="1" applyProtection="1">
      <alignment horizontal="center" vertical="center"/>
      <protection locked="0"/>
    </xf>
    <xf numFmtId="164" fontId="10" fillId="4" borderId="77" xfId="1" applyNumberFormat="1" applyFont="1" applyFill="1" applyBorder="1" applyAlignment="1" applyProtection="1">
      <alignment horizontal="right" vertical="center"/>
      <protection locked="0"/>
    </xf>
    <xf numFmtId="164" fontId="10" fillId="4" borderId="78" xfId="1" applyNumberFormat="1" applyFont="1" applyFill="1" applyBorder="1" applyAlignment="1" applyProtection="1">
      <alignment horizontal="right" vertical="center"/>
      <protection locked="0"/>
    </xf>
    <xf numFmtId="164" fontId="8" fillId="4" borderId="78" xfId="1" applyNumberFormat="1" applyFont="1" applyFill="1" applyBorder="1" applyAlignment="1" applyProtection="1">
      <alignment horizontal="right" vertical="center"/>
      <protection locked="0"/>
    </xf>
    <xf numFmtId="164" fontId="10" fillId="4" borderId="77" xfId="1" applyNumberFormat="1" applyFont="1" applyFill="1" applyBorder="1" applyAlignment="1" applyProtection="1">
      <alignment horizontal="center" vertical="center"/>
      <protection locked="0"/>
    </xf>
    <xf numFmtId="164" fontId="10" fillId="4" borderId="79" xfId="1" applyNumberFormat="1" applyFont="1" applyFill="1" applyBorder="1" applyAlignment="1" applyProtection="1">
      <alignment horizontal="right" vertical="center"/>
      <protection locked="0"/>
    </xf>
    <xf numFmtId="164" fontId="10" fillId="4" borderId="80" xfId="1" applyNumberFormat="1" applyFont="1" applyFill="1" applyBorder="1" applyAlignment="1" applyProtection="1">
      <alignment horizontal="right" vertical="center"/>
      <protection locked="0"/>
    </xf>
    <xf numFmtId="164" fontId="8" fillId="4" borderId="81" xfId="1" applyNumberFormat="1" applyFont="1" applyFill="1" applyBorder="1" applyAlignment="1" applyProtection="1">
      <alignment horizontal="right" vertical="center"/>
      <protection locked="0"/>
    </xf>
    <xf numFmtId="164" fontId="8" fillId="4" borderId="59" xfId="1" applyNumberFormat="1" applyFont="1" applyFill="1" applyBorder="1" applyAlignment="1" applyProtection="1">
      <alignment horizontal="right" vertical="center"/>
      <protection locked="0"/>
    </xf>
    <xf numFmtId="164" fontId="10" fillId="4" borderId="82" xfId="1" applyNumberFormat="1" applyFont="1" applyFill="1" applyBorder="1" applyAlignment="1" applyProtection="1">
      <alignment horizontal="right" vertical="center"/>
      <protection locked="0"/>
    </xf>
    <xf numFmtId="164" fontId="8" fillId="4" borderId="83" xfId="1" applyNumberFormat="1" applyFont="1" applyFill="1" applyBorder="1" applyAlignment="1" applyProtection="1">
      <alignment horizontal="right" vertical="center"/>
      <protection locked="0"/>
    </xf>
    <xf numFmtId="164" fontId="10" fillId="4" borderId="84"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5" borderId="36" xfId="1" applyNumberFormat="1" applyFont="1" applyFill="1" applyBorder="1" applyAlignment="1" applyProtection="1">
      <alignment horizontal="right" vertical="center"/>
    </xf>
    <xf numFmtId="164" fontId="11" fillId="5" borderId="39" xfId="1" applyNumberFormat="1" applyFont="1" applyFill="1" applyBorder="1" applyAlignment="1" applyProtection="1">
      <alignment horizontal="right" vertical="center"/>
    </xf>
    <xf numFmtId="164" fontId="15" fillId="5" borderId="39" xfId="1" applyNumberFormat="1" applyFont="1" applyFill="1" applyBorder="1" applyAlignment="1" applyProtection="1">
      <alignment horizontal="right" vertical="center"/>
    </xf>
    <xf numFmtId="164" fontId="10" fillId="4" borderId="36" xfId="1" applyNumberFormat="1" applyFont="1" applyFill="1" applyBorder="1" applyAlignment="1" applyProtection="1">
      <alignment horizontal="right" vertical="center"/>
    </xf>
    <xf numFmtId="164" fontId="8" fillId="4" borderId="39" xfId="1" applyNumberFormat="1" applyFont="1" applyFill="1" applyBorder="1" applyAlignment="1" applyProtection="1">
      <alignment horizontal="right" vertical="center"/>
    </xf>
    <xf numFmtId="164" fontId="10" fillId="4" borderId="39" xfId="1" applyNumberFormat="1" applyFont="1" applyFill="1" applyBorder="1" applyAlignment="1" applyProtection="1">
      <alignment horizontal="right" vertical="center"/>
    </xf>
    <xf numFmtId="164" fontId="11" fillId="5" borderId="37" xfId="1" applyNumberFormat="1" applyFont="1" applyFill="1" applyBorder="1" applyAlignment="1" applyProtection="1">
      <alignment horizontal="right" vertical="center"/>
    </xf>
    <xf numFmtId="164" fontId="11" fillId="5" borderId="38" xfId="1" applyNumberFormat="1" applyFont="1" applyFill="1" applyBorder="1" applyAlignment="1" applyProtection="1">
      <alignment horizontal="right" vertical="center"/>
    </xf>
    <xf numFmtId="164" fontId="15" fillId="5" borderId="38" xfId="1" applyNumberFormat="1" applyFont="1" applyFill="1" applyBorder="1" applyAlignment="1" applyProtection="1">
      <alignment horizontal="right" vertical="center"/>
    </xf>
    <xf numFmtId="164" fontId="10" fillId="4" borderId="37" xfId="1" applyNumberFormat="1" applyFont="1" applyFill="1" applyBorder="1" applyAlignment="1" applyProtection="1">
      <alignment horizontal="right" vertical="center"/>
    </xf>
    <xf numFmtId="164" fontId="8" fillId="4" borderId="38" xfId="1" applyNumberFormat="1" applyFont="1" applyFill="1" applyBorder="1" applyAlignment="1" applyProtection="1">
      <alignment horizontal="right" vertical="center"/>
    </xf>
    <xf numFmtId="164" fontId="10" fillId="4" borderId="38" xfId="1" applyNumberFormat="1" applyFont="1" applyFill="1" applyBorder="1" applyAlignment="1" applyProtection="1">
      <alignment horizontal="right" vertical="center"/>
    </xf>
    <xf numFmtId="164" fontId="15" fillId="5" borderId="85" xfId="1" applyNumberFormat="1" applyFont="1" applyFill="1" applyBorder="1" applyAlignment="1" applyProtection="1">
      <alignment horizontal="right" vertical="center"/>
    </xf>
    <xf numFmtId="164" fontId="11" fillId="5" borderId="85" xfId="1" applyNumberFormat="1" applyFont="1" applyFill="1" applyBorder="1" applyAlignment="1" applyProtection="1">
      <alignment horizontal="right" vertical="center"/>
    </xf>
    <xf numFmtId="164" fontId="11" fillId="5" borderId="88" xfId="1" applyNumberFormat="1" applyFont="1" applyFill="1" applyBorder="1" applyAlignment="1" applyProtection="1">
      <alignment horizontal="right" vertical="center"/>
    </xf>
    <xf numFmtId="164" fontId="11" fillId="5" borderId="89" xfId="1" applyNumberFormat="1" applyFont="1" applyFill="1" applyBorder="1" applyAlignment="1" applyProtection="1">
      <alignment horizontal="right" vertical="center"/>
    </xf>
    <xf numFmtId="164" fontId="15" fillId="5" borderId="89" xfId="1" applyNumberFormat="1" applyFont="1" applyFill="1" applyBorder="1" applyAlignment="1" applyProtection="1">
      <alignment horizontal="right" vertical="center"/>
    </xf>
    <xf numFmtId="164" fontId="10" fillId="4" borderId="88" xfId="1" applyNumberFormat="1" applyFont="1" applyFill="1" applyBorder="1" applyAlignment="1" applyProtection="1">
      <alignment horizontal="right" vertical="center"/>
    </xf>
    <xf numFmtId="164" fontId="10" fillId="4" borderId="89"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0" xfId="1" applyFont="1" applyFill="1" applyBorder="1" applyAlignment="1" applyProtection="1">
      <alignment vertical="center" wrapText="1"/>
    </xf>
    <xf numFmtId="164" fontId="16" fillId="4" borderId="22" xfId="1" applyNumberFormat="1" applyFont="1" applyFill="1" applyBorder="1" applyAlignment="1" applyProtection="1">
      <alignment vertical="center"/>
      <protection locked="0"/>
    </xf>
    <xf numFmtId="164" fontId="16" fillId="4" borderId="0" xfId="1" applyNumberFormat="1" applyFont="1" applyFill="1" applyBorder="1" applyAlignment="1" applyProtection="1">
      <alignment vertical="center"/>
      <protection locked="0"/>
    </xf>
    <xf numFmtId="164" fontId="17" fillId="4" borderId="0" xfId="1" applyNumberFormat="1" applyFont="1" applyFill="1" applyBorder="1" applyAlignment="1" applyProtection="1">
      <alignment vertical="center"/>
      <protection locked="0"/>
    </xf>
    <xf numFmtId="164" fontId="16" fillId="4" borderId="23" xfId="1" applyNumberFormat="1" applyFont="1" applyFill="1" applyBorder="1" applyAlignment="1" applyProtection="1">
      <alignment vertical="center"/>
      <protection locked="0"/>
    </xf>
    <xf numFmtId="164" fontId="18" fillId="5"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3" borderId="4" xfId="1" applyFont="1" applyFill="1" applyBorder="1" applyAlignment="1" applyProtection="1">
      <alignment horizontal="center" vertical="top" wrapText="1"/>
      <protection hidden="1"/>
    </xf>
    <xf numFmtId="0" fontId="5"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6" borderId="37" xfId="1" applyNumberFormat="1" applyFont="1" applyFill="1" applyBorder="1" applyAlignment="1" applyProtection="1">
      <alignment horizontal="right" vertical="center"/>
      <protection locked="0"/>
    </xf>
    <xf numFmtId="164" fontId="11" fillId="6" borderId="75" xfId="1" applyNumberFormat="1" applyFont="1" applyFill="1" applyBorder="1" applyAlignment="1" applyProtection="1">
      <alignment horizontal="right" vertical="center"/>
      <protection locked="0"/>
    </xf>
    <xf numFmtId="164" fontId="15" fillId="6" borderId="7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vertical="center"/>
      <protection locked="0"/>
    </xf>
    <xf numFmtId="164" fontId="11" fillId="6" borderId="3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horizontal="right" vertical="center"/>
      <protection locked="0"/>
    </xf>
    <xf numFmtId="164" fontId="11" fillId="6" borderId="79" xfId="1" applyNumberFormat="1" applyFont="1" applyFill="1" applyBorder="1" applyAlignment="1" applyProtection="1">
      <alignment horizontal="right" vertical="center"/>
      <protection locked="0"/>
    </xf>
    <xf numFmtId="164" fontId="11" fillId="6" borderId="34" xfId="1" applyNumberFormat="1" applyFont="1" applyFill="1" applyBorder="1" applyAlignment="1" applyProtection="1">
      <alignment horizontal="right" vertical="center"/>
      <protection locked="0"/>
    </xf>
    <xf numFmtId="164" fontId="11" fillId="6" borderId="38" xfId="1" applyNumberFormat="1" applyFont="1" applyFill="1" applyBorder="1" applyAlignment="1" applyProtection="1">
      <alignment horizontal="right" vertical="center"/>
      <protection locked="0"/>
    </xf>
    <xf numFmtId="164" fontId="15" fillId="6" borderId="38" xfId="1" applyNumberFormat="1" applyFont="1" applyFill="1" applyBorder="1" applyAlignment="1" applyProtection="1">
      <alignment horizontal="right" vertical="center"/>
      <protection locked="0"/>
    </xf>
    <xf numFmtId="164" fontId="11" fillId="6" borderId="39" xfId="1" applyNumberFormat="1" applyFont="1" applyFill="1" applyBorder="1" applyAlignment="1" applyProtection="1">
      <alignment horizontal="right" vertical="center"/>
      <protection locked="0"/>
    </xf>
    <xf numFmtId="164" fontId="15" fillId="6" borderId="39" xfId="1" applyNumberFormat="1" applyFont="1" applyFill="1" applyBorder="1" applyAlignment="1" applyProtection="1">
      <alignment horizontal="right" vertical="center"/>
      <protection locked="0"/>
    </xf>
    <xf numFmtId="164" fontId="11" fillId="6" borderId="54" xfId="1" applyNumberFormat="1" applyFont="1" applyFill="1" applyBorder="1" applyAlignment="1" applyProtection="1">
      <alignment horizontal="right" vertical="center"/>
      <protection locked="0"/>
    </xf>
    <xf numFmtId="164" fontId="11" fillId="6" borderId="55" xfId="1" applyNumberFormat="1" applyFont="1" applyFill="1" applyBorder="1" applyAlignment="1" applyProtection="1">
      <alignment horizontal="right" vertical="center"/>
      <protection locked="0"/>
    </xf>
    <xf numFmtId="164" fontId="11" fillId="6" borderId="41" xfId="1" applyNumberFormat="1" applyFont="1" applyFill="1" applyBorder="1" applyAlignment="1" applyProtection="1">
      <alignment horizontal="right" vertical="center"/>
      <protection locked="0"/>
    </xf>
    <xf numFmtId="164" fontId="11" fillId="6" borderId="52" xfId="1" applyNumberFormat="1" applyFont="1" applyFill="1" applyBorder="1" applyAlignment="1" applyProtection="1">
      <alignment horizontal="right" vertical="center"/>
      <protection locked="0"/>
    </xf>
    <xf numFmtId="164" fontId="11" fillId="6" borderId="68" xfId="1" applyNumberFormat="1" applyFont="1" applyFill="1" applyBorder="1" applyAlignment="1" applyProtection="1">
      <alignment vertical="center"/>
      <protection locked="0"/>
    </xf>
    <xf numFmtId="164" fontId="11" fillId="6" borderId="68" xfId="1" applyNumberFormat="1" applyFont="1" applyFill="1" applyBorder="1" applyAlignment="1" applyProtection="1">
      <alignment horizontal="right" vertical="center"/>
      <protection locked="0"/>
    </xf>
    <xf numFmtId="0" fontId="22" fillId="0" borderId="1" xfId="1" applyFont="1" applyFill="1" applyBorder="1" applyAlignment="1" applyProtection="1">
      <alignment vertical="center" wrapText="1"/>
      <protection hidden="1"/>
    </xf>
    <xf numFmtId="0" fontId="22" fillId="0" borderId="0" xfId="1" applyFont="1" applyFill="1" applyBorder="1" applyAlignment="1" applyProtection="1">
      <alignment vertical="center" wrapText="1"/>
      <protection hidden="1"/>
    </xf>
    <xf numFmtId="0" fontId="21" fillId="2" borderId="13" xfId="2" applyFont="1" applyFill="1" applyBorder="1" applyAlignment="1" applyProtection="1">
      <alignment horizontal="center" vertical="top" wrapText="1"/>
      <protection hidden="1"/>
    </xf>
    <xf numFmtId="0" fontId="21" fillId="2" borderId="4" xfId="2" applyFont="1" applyFill="1" applyBorder="1" applyAlignment="1" applyProtection="1">
      <alignment horizontal="center" vertical="top" wrapText="1"/>
      <protection hidden="1"/>
    </xf>
    <xf numFmtId="0" fontId="27" fillId="0" borderId="18" xfId="1" quotePrefix="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164" fontId="25" fillId="5" borderId="37" xfId="1" applyNumberFormat="1" applyFont="1" applyFill="1" applyBorder="1" applyAlignment="1" applyProtection="1">
      <alignment horizontal="right" vertical="center"/>
      <protection locked="0"/>
    </xf>
    <xf numFmtId="164" fontId="25" fillId="5" borderId="38" xfId="1" applyNumberFormat="1" applyFont="1" applyFill="1" applyBorder="1" applyAlignment="1" applyProtection="1">
      <alignment horizontal="right" vertical="center"/>
      <protection locked="0"/>
    </xf>
    <xf numFmtId="164" fontId="29" fillId="5" borderId="38" xfId="1" applyNumberFormat="1" applyFont="1" applyFill="1" applyBorder="1" applyAlignment="1" applyProtection="1">
      <alignment horizontal="right" vertical="center"/>
      <protection locked="0"/>
    </xf>
    <xf numFmtId="164" fontId="26" fillId="4" borderId="0" xfId="1" applyNumberFormat="1" applyFont="1" applyFill="1" applyBorder="1" applyAlignment="1" applyProtection="1">
      <alignment horizontal="right" vertical="center"/>
      <protection locked="0"/>
    </xf>
    <xf numFmtId="164" fontId="30" fillId="4" borderId="0" xfId="1" applyNumberFormat="1" applyFont="1" applyFill="1" applyBorder="1" applyAlignment="1" applyProtection="1">
      <alignment horizontal="right" vertical="center"/>
      <protection locked="0"/>
    </xf>
    <xf numFmtId="164" fontId="25" fillId="5" borderId="24" xfId="1" applyNumberFormat="1" applyFont="1" applyFill="1" applyBorder="1" applyAlignment="1" applyProtection="1">
      <alignment horizontal="right" vertical="center"/>
      <protection locked="0"/>
    </xf>
    <xf numFmtId="0" fontId="31" fillId="0" borderId="0" xfId="1" applyFont="1" applyFill="1" applyBorder="1" applyAlignment="1" applyProtection="1">
      <alignment vertical="center" wrapText="1"/>
      <protection hidden="1"/>
    </xf>
    <xf numFmtId="164" fontId="25" fillId="5" borderId="29" xfId="1" applyNumberFormat="1" applyFont="1" applyFill="1" applyBorder="1" applyAlignment="1" applyProtection="1">
      <alignment horizontal="right" vertical="center"/>
      <protection locked="0"/>
    </xf>
    <xf numFmtId="164" fontId="25" fillId="5" borderId="15" xfId="1" applyNumberFormat="1" applyFont="1" applyFill="1" applyBorder="1" applyAlignment="1" applyProtection="1">
      <alignment horizontal="right" vertical="center"/>
      <protection locked="0"/>
    </xf>
    <xf numFmtId="164" fontId="25" fillId="5" borderId="35" xfId="1" applyNumberFormat="1" applyFont="1" applyFill="1" applyBorder="1" applyAlignment="1" applyProtection="1">
      <alignment horizontal="right" vertical="center"/>
      <protection locked="0"/>
    </xf>
    <xf numFmtId="164" fontId="26" fillId="4" borderId="34" xfId="1" applyNumberFormat="1" applyFont="1" applyFill="1" applyBorder="1" applyAlignment="1" applyProtection="1">
      <alignment horizontal="right" vertical="center"/>
      <protection locked="0"/>
    </xf>
    <xf numFmtId="0" fontId="22" fillId="0" borderId="0" xfId="4" applyNumberFormat="1" applyFont="1" applyFill="1" applyBorder="1" applyAlignment="1" applyProtection="1">
      <alignment vertical="center"/>
      <protection hidden="1"/>
    </xf>
    <xf numFmtId="164" fontId="25" fillId="5" borderId="41" xfId="1" applyNumberFormat="1" applyFont="1" applyFill="1" applyBorder="1" applyAlignment="1" applyProtection="1">
      <alignment horizontal="right" vertical="center"/>
      <protection locked="0"/>
    </xf>
    <xf numFmtId="164" fontId="29" fillId="5" borderId="39" xfId="1" applyNumberFormat="1" applyFont="1" applyFill="1" applyBorder="1" applyAlignment="1" applyProtection="1">
      <alignment horizontal="right" vertical="center"/>
      <protection locked="0"/>
    </xf>
    <xf numFmtId="164" fontId="29" fillId="5" borderId="53" xfId="1" applyNumberFormat="1" applyFont="1" applyFill="1" applyBorder="1" applyAlignment="1" applyProtection="1">
      <alignment horizontal="right" vertical="center"/>
      <protection locked="0"/>
    </xf>
    <xf numFmtId="164" fontId="25" fillId="5" borderId="30" xfId="1" applyNumberFormat="1" applyFont="1" applyFill="1" applyBorder="1" applyAlignment="1" applyProtection="1">
      <alignment horizontal="right" vertical="center"/>
      <protection locked="0"/>
    </xf>
    <xf numFmtId="164" fontId="25" fillId="5" borderId="54" xfId="1" applyNumberFormat="1" applyFont="1" applyFill="1" applyBorder="1" applyAlignment="1" applyProtection="1">
      <alignment horizontal="right" vertical="center"/>
      <protection locked="0"/>
    </xf>
    <xf numFmtId="164" fontId="25" fillId="5" borderId="55" xfId="1" applyNumberFormat="1" applyFont="1" applyFill="1" applyBorder="1" applyAlignment="1" applyProtection="1">
      <alignment horizontal="right" vertical="center"/>
      <protection locked="0"/>
    </xf>
    <xf numFmtId="164" fontId="26" fillId="4" borderId="56" xfId="1" applyNumberFormat="1" applyFont="1" applyFill="1" applyBorder="1" applyAlignment="1" applyProtection="1">
      <alignment horizontal="right" vertical="center"/>
      <protection locked="0"/>
    </xf>
    <xf numFmtId="164" fontId="26" fillId="4" borderId="57" xfId="1" applyNumberFormat="1" applyFont="1" applyFill="1" applyBorder="1" applyAlignment="1" applyProtection="1">
      <alignment horizontal="right" vertical="center"/>
      <protection locked="0"/>
    </xf>
    <xf numFmtId="164" fontId="30" fillId="4" borderId="57" xfId="1" applyNumberFormat="1" applyFont="1" applyFill="1" applyBorder="1" applyAlignment="1" applyProtection="1">
      <alignment horizontal="right" vertical="center"/>
      <protection locked="0"/>
    </xf>
    <xf numFmtId="164" fontId="25" fillId="5" borderId="58" xfId="1" applyNumberFormat="1" applyFont="1" applyFill="1" applyBorder="1" applyAlignment="1" applyProtection="1">
      <alignment horizontal="right" vertical="center"/>
      <protection locked="0"/>
    </xf>
    <xf numFmtId="164" fontId="25" fillId="5" borderId="59" xfId="1" applyNumberFormat="1" applyFont="1" applyFill="1" applyBorder="1" applyAlignment="1" applyProtection="1">
      <alignment horizontal="right" vertical="center"/>
      <protection locked="0"/>
    </xf>
    <xf numFmtId="164" fontId="25" fillId="5" borderId="60" xfId="1" applyNumberFormat="1" applyFont="1" applyFill="1" applyBorder="1" applyAlignment="1" applyProtection="1">
      <alignment horizontal="right" vertical="center"/>
      <protection locked="0"/>
    </xf>
    <xf numFmtId="164" fontId="25" fillId="5" borderId="61" xfId="1" applyNumberFormat="1" applyFont="1" applyFill="1" applyBorder="1" applyAlignment="1" applyProtection="1">
      <alignment horizontal="right" vertical="center"/>
      <protection locked="0"/>
    </xf>
    <xf numFmtId="164" fontId="25" fillId="5" borderId="23" xfId="1" applyNumberFormat="1" applyFont="1" applyFill="1" applyBorder="1" applyAlignment="1" applyProtection="1">
      <alignment horizontal="right" vertical="center"/>
      <protection locked="0"/>
    </xf>
    <xf numFmtId="164" fontId="25" fillId="5" borderId="47" xfId="1" applyNumberFormat="1" applyFont="1" applyFill="1" applyBorder="1" applyAlignment="1" applyProtection="1">
      <alignment horizontal="right" vertical="center"/>
      <protection locked="0"/>
    </xf>
    <xf numFmtId="164" fontId="25" fillId="5" borderId="63" xfId="1" applyNumberFormat="1" applyFont="1" applyFill="1" applyBorder="1" applyAlignment="1" applyProtection="1">
      <alignment horizontal="right" vertical="center"/>
      <protection locked="0"/>
    </xf>
    <xf numFmtId="164" fontId="25" fillId="5" borderId="64" xfId="1" applyNumberFormat="1" applyFont="1" applyFill="1" applyBorder="1" applyAlignment="1" applyProtection="1">
      <alignment horizontal="right" vertical="center"/>
      <protection locked="0"/>
    </xf>
    <xf numFmtId="164" fontId="25" fillId="5" borderId="65" xfId="1" applyNumberFormat="1" applyFont="1" applyFill="1" applyBorder="1" applyAlignment="1" applyProtection="1">
      <alignment horizontal="right" vertical="center"/>
      <protection locked="0"/>
    </xf>
    <xf numFmtId="164" fontId="25" fillId="5" borderId="66" xfId="1" applyNumberFormat="1" applyFont="1" applyFill="1" applyBorder="1" applyAlignment="1" applyProtection="1">
      <alignment horizontal="right" vertical="center"/>
      <protection locked="0"/>
    </xf>
    <xf numFmtId="164" fontId="25" fillId="5" borderId="68" xfId="1" applyNumberFormat="1" applyFont="1" applyFill="1" applyBorder="1" applyAlignment="1" applyProtection="1">
      <alignment horizontal="right" vertical="center"/>
      <protection locked="0"/>
    </xf>
    <xf numFmtId="0" fontId="22" fillId="0" borderId="2" xfId="4" applyNumberFormat="1" applyFont="1" applyFill="1" applyBorder="1" applyAlignment="1" applyProtection="1">
      <alignment vertical="center"/>
      <protection hidden="1"/>
    </xf>
    <xf numFmtId="0" fontId="27" fillId="0" borderId="16" xfId="1" applyFont="1" applyFill="1" applyBorder="1" applyAlignment="1" applyProtection="1">
      <alignment vertical="center" wrapText="1"/>
      <protection hidden="1"/>
    </xf>
    <xf numFmtId="0" fontId="22" fillId="0" borderId="2" xfId="1" applyFont="1" applyFill="1" applyBorder="1" applyAlignment="1" applyProtection="1">
      <alignment vertical="center" wrapText="1"/>
      <protection hidden="1"/>
    </xf>
    <xf numFmtId="0" fontId="22" fillId="0" borderId="70" xfId="4" applyNumberFormat="1" applyFont="1" applyFill="1" applyBorder="1" applyAlignment="1" applyProtection="1">
      <alignment vertical="center"/>
      <protection hidden="1"/>
    </xf>
    <xf numFmtId="0" fontId="20" fillId="0" borderId="71" xfId="1" applyFont="1" applyFill="1" applyBorder="1" applyAlignment="1" applyProtection="1">
      <alignment vertical="center"/>
    </xf>
    <xf numFmtId="0" fontId="20" fillId="0" borderId="71" xfId="1" applyFont="1" applyFill="1" applyBorder="1" applyAlignment="1" applyProtection="1">
      <alignment vertical="center" wrapText="1"/>
    </xf>
    <xf numFmtId="0" fontId="20" fillId="0" borderId="70" xfId="1" applyFont="1" applyFill="1" applyBorder="1" applyAlignment="1" applyProtection="1">
      <alignment vertical="center" wrapText="1"/>
      <protection hidden="1"/>
    </xf>
    <xf numFmtId="0" fontId="22" fillId="0" borderId="0" xfId="1" applyFont="1" applyFill="1" applyAlignment="1" applyProtection="1">
      <alignment vertical="center" wrapText="1"/>
      <protection hidden="1"/>
    </xf>
    <xf numFmtId="0" fontId="32" fillId="0" borderId="0" xfId="1" applyFont="1" applyAlignment="1" applyProtection="1">
      <alignment vertical="center"/>
      <protection hidden="1"/>
    </xf>
    <xf numFmtId="0" fontId="22" fillId="0" borderId="70" xfId="4" applyNumberFormat="1" applyFont="1" applyFill="1" applyBorder="1" applyAlignment="1" applyProtection="1">
      <alignment vertical="center"/>
    </xf>
    <xf numFmtId="0" fontId="32" fillId="0" borderId="0" xfId="1" applyFont="1" applyProtection="1">
      <protection hidden="1"/>
    </xf>
    <xf numFmtId="0" fontId="20" fillId="0" borderId="0" xfId="1" applyFont="1" applyFill="1" applyAlignment="1" applyProtection="1">
      <alignment vertical="center" wrapText="1"/>
    </xf>
    <xf numFmtId="0" fontId="20" fillId="0" borderId="0" xfId="1" applyFont="1" applyFill="1" applyAlignment="1" applyProtection="1">
      <alignment vertical="center" wrapText="1"/>
      <protection hidden="1"/>
    </xf>
    <xf numFmtId="0" fontId="35" fillId="0" borderId="69" xfId="1" applyFont="1" applyFill="1" applyBorder="1" applyAlignment="1" applyProtection="1">
      <alignment vertical="center" wrapText="1"/>
      <protection hidden="1"/>
    </xf>
    <xf numFmtId="0" fontId="35" fillId="0" borderId="70" xfId="1" applyFont="1" applyFill="1" applyBorder="1" applyAlignment="1" applyProtection="1">
      <alignment vertical="center" wrapText="1"/>
      <protection hidden="1"/>
    </xf>
    <xf numFmtId="0" fontId="36" fillId="0" borderId="0" xfId="1" applyFont="1" applyFill="1" applyAlignment="1" applyProtection="1">
      <alignment vertical="center"/>
      <protection hidden="1"/>
    </xf>
    <xf numFmtId="0" fontId="35" fillId="0" borderId="70" xfId="1" applyFont="1" applyFill="1" applyBorder="1" applyAlignment="1" applyProtection="1">
      <alignment vertical="center" wrapText="1"/>
    </xf>
    <xf numFmtId="0" fontId="36" fillId="0" borderId="0" xfId="2" applyFont="1" applyAlignment="1" applyProtection="1">
      <alignment vertical="top"/>
      <protection hidden="1"/>
    </xf>
    <xf numFmtId="0" fontId="35" fillId="0" borderId="2" xfId="1" applyFont="1" applyFill="1" applyBorder="1" applyAlignment="1" applyProtection="1">
      <alignment vertical="center" wrapText="1"/>
    </xf>
    <xf numFmtId="0" fontId="42" fillId="0" borderId="0" xfId="4" applyNumberFormat="1" applyFont="1" applyFill="1" applyBorder="1" applyAlignment="1" applyProtection="1">
      <alignment horizontal="left" vertical="center"/>
    </xf>
    <xf numFmtId="0" fontId="36" fillId="0" borderId="0" xfId="4" applyNumberFormat="1" applyFont="1" applyFill="1" applyBorder="1" applyAlignment="1" applyProtection="1">
      <alignment vertical="center"/>
    </xf>
    <xf numFmtId="0" fontId="43" fillId="0" borderId="0" xfId="2" applyFont="1" applyAlignment="1" applyProtection="1">
      <alignment vertical="top"/>
    </xf>
    <xf numFmtId="0" fontId="43" fillId="0" borderId="0" xfId="2" applyFont="1" applyAlignment="1" applyProtection="1">
      <alignment vertical="top"/>
      <protection hidden="1"/>
    </xf>
    <xf numFmtId="0" fontId="44" fillId="0" borderId="0" xfId="4" applyNumberFormat="1" applyFont="1" applyFill="1" applyBorder="1" applyAlignment="1" applyProtection="1">
      <alignment horizontal="left" vertical="top"/>
    </xf>
    <xf numFmtId="0" fontId="44" fillId="0" borderId="0" xfId="4" applyNumberFormat="1" applyFont="1" applyFill="1" applyBorder="1" applyAlignment="1" applyProtection="1">
      <alignment vertical="top"/>
    </xf>
    <xf numFmtId="0" fontId="36" fillId="0" borderId="0" xfId="4" applyNumberFormat="1" applyFont="1" applyFill="1" applyBorder="1" applyAlignment="1" applyProtection="1">
      <alignment vertical="top"/>
    </xf>
    <xf numFmtId="0" fontId="44" fillId="0" borderId="0" xfId="4" applyNumberFormat="1" applyFont="1" applyFill="1" applyBorder="1" applyAlignment="1" applyProtection="1">
      <alignment horizontal="center" vertical="center"/>
    </xf>
    <xf numFmtId="0" fontId="36" fillId="0" borderId="0" xfId="4" applyNumberFormat="1" applyFont="1" applyFill="1" applyBorder="1" applyAlignment="1" applyProtection="1">
      <alignment horizontal="center" vertical="center"/>
    </xf>
    <xf numFmtId="0" fontId="7" fillId="7" borderId="7" xfId="2" applyFont="1" applyFill="1" applyBorder="1" applyAlignment="1" applyProtection="1">
      <alignment horizontal="center" vertical="top" wrapText="1"/>
      <protection hidden="1"/>
    </xf>
    <xf numFmtId="0" fontId="6" fillId="7" borderId="7" xfId="2" applyFont="1" applyFill="1" applyBorder="1" applyAlignment="1" applyProtection="1">
      <alignment horizontal="center" vertical="top" wrapText="1"/>
      <protection hidden="1"/>
    </xf>
    <xf numFmtId="0" fontId="5" fillId="7" borderId="7" xfId="2" applyFont="1" applyFill="1" applyBorder="1" applyAlignment="1" applyProtection="1">
      <alignment horizontal="center" vertical="top" wrapText="1"/>
      <protection hidden="1"/>
    </xf>
    <xf numFmtId="0" fontId="6" fillId="7" borderId="10" xfId="2" applyFont="1" applyFill="1" applyBorder="1" applyAlignment="1" applyProtection="1">
      <alignment horizontal="center" vertical="top" wrapText="1"/>
      <protection hidden="1"/>
    </xf>
    <xf numFmtId="0" fontId="6" fillId="7" borderId="7" xfId="1" applyFont="1" applyFill="1" applyBorder="1" applyAlignment="1" applyProtection="1">
      <alignment horizontal="center" vertical="center"/>
      <protection hidden="1"/>
    </xf>
    <xf numFmtId="0" fontId="19" fillId="7" borderId="51" xfId="1" applyNumberFormat="1" applyFont="1" applyFill="1" applyBorder="1" applyAlignment="1" applyProtection="1">
      <alignment horizontal="left" vertical="center" wrapText="1"/>
      <protection hidden="1"/>
    </xf>
    <xf numFmtId="0" fontId="24" fillId="7" borderId="15" xfId="3" applyNumberFormat="1" applyFont="1" applyFill="1" applyBorder="1" applyAlignment="1" applyProtection="1">
      <alignment horizontal="left" vertical="center" wrapText="1"/>
      <protection hidden="1"/>
    </xf>
    <xf numFmtId="0" fontId="22" fillId="7" borderId="27" xfId="3" applyNumberFormat="1" applyFont="1" applyFill="1" applyBorder="1" applyAlignment="1" applyProtection="1">
      <alignment horizontal="left" vertical="center" wrapText="1"/>
      <protection hidden="1"/>
    </xf>
    <xf numFmtId="0" fontId="22" fillId="7" borderId="30" xfId="3" applyNumberFormat="1" applyFont="1" applyFill="1" applyBorder="1" applyAlignment="1" applyProtection="1">
      <alignment horizontal="left" vertical="center" wrapText="1"/>
      <protection hidden="1"/>
    </xf>
    <xf numFmtId="0" fontId="22" fillId="7" borderId="36" xfId="3" applyNumberFormat="1" applyFont="1" applyFill="1" applyBorder="1" applyAlignment="1" applyProtection="1">
      <alignment horizontal="left" vertical="center" wrapText="1"/>
      <protection hidden="1"/>
    </xf>
    <xf numFmtId="0" fontId="22" fillId="7" borderId="37" xfId="3" applyNumberFormat="1" applyFont="1" applyFill="1" applyBorder="1" applyAlignment="1" applyProtection="1">
      <alignment horizontal="left" vertical="center" wrapText="1"/>
      <protection hidden="1"/>
    </xf>
    <xf numFmtId="0" fontId="22" fillId="7" borderId="21" xfId="3" applyNumberFormat="1" applyFont="1" applyFill="1" applyBorder="1" applyAlignment="1" applyProtection="1">
      <alignment horizontal="left" vertical="center" wrapText="1"/>
      <protection hidden="1"/>
    </xf>
    <xf numFmtId="0" fontId="22" fillId="7" borderId="44" xfId="3" applyNumberFormat="1" applyFont="1" applyFill="1" applyBorder="1" applyAlignment="1" applyProtection="1">
      <alignment horizontal="left" vertical="center" wrapText="1"/>
      <protection hidden="1"/>
    </xf>
    <xf numFmtId="0" fontId="24" fillId="7" borderId="47" xfId="3" applyNumberFormat="1" applyFont="1" applyFill="1" applyBorder="1" applyAlignment="1" applyProtection="1">
      <alignment horizontal="left" vertical="center" wrapText="1"/>
      <protection hidden="1"/>
    </xf>
    <xf numFmtId="0" fontId="21" fillId="7" borderId="13" xfId="2" applyFont="1" applyFill="1" applyBorder="1" applyAlignment="1" applyProtection="1">
      <alignment horizontal="center" vertical="top" wrapText="1"/>
      <protection hidden="1"/>
    </xf>
    <xf numFmtId="0" fontId="20" fillId="7" borderId="13" xfId="2" applyFont="1" applyFill="1" applyBorder="1" applyAlignment="1" applyProtection="1">
      <alignment horizontal="center" vertical="top" wrapText="1"/>
      <protection hidden="1"/>
    </xf>
    <xf numFmtId="0" fontId="21" fillId="7" borderId="6" xfId="2" applyFont="1" applyFill="1" applyBorder="1" applyAlignment="1" applyProtection="1">
      <alignment horizontal="center" vertical="top" wrapText="1"/>
      <protection hidden="1"/>
    </xf>
    <xf numFmtId="0" fontId="6" fillId="7" borderId="4" xfId="1" applyFont="1" applyFill="1" applyBorder="1" applyAlignment="1" applyProtection="1">
      <alignment horizontal="center" vertical="top" wrapText="1"/>
      <protection hidden="1"/>
    </xf>
    <xf numFmtId="0" fontId="7" fillId="7" borderId="13" xfId="2" applyFont="1" applyFill="1" applyBorder="1" applyAlignment="1" applyProtection="1">
      <alignment horizontal="center" vertical="top" wrapText="1"/>
      <protection hidden="1"/>
    </xf>
    <xf numFmtId="0" fontId="45" fillId="0" borderId="0" xfId="0" applyFont="1"/>
    <xf numFmtId="0" fontId="2" fillId="7" borderId="94" xfId="3" applyFont="1" applyFill="1" applyBorder="1" applyAlignment="1">
      <alignment horizontal="left" vertical="center" wrapText="1"/>
    </xf>
    <xf numFmtId="0" fontId="6" fillId="7" borderId="13" xfId="2" applyFont="1" applyFill="1" applyBorder="1" applyAlignment="1" applyProtection="1">
      <alignment horizontal="center" vertical="top" wrapText="1"/>
      <protection hidden="1"/>
    </xf>
    <xf numFmtId="0" fontId="5" fillId="7" borderId="13" xfId="2" applyFont="1" applyFill="1" applyBorder="1" applyAlignment="1" applyProtection="1">
      <alignment horizontal="center" vertical="top" wrapText="1"/>
      <protection hidden="1"/>
    </xf>
    <xf numFmtId="0" fontId="20" fillId="7" borderId="4" xfId="2" applyFont="1" applyFill="1" applyBorder="1" applyAlignment="1" applyProtection="1">
      <alignment horizontal="center" vertical="top" wrapText="1"/>
      <protection hidden="1"/>
    </xf>
    <xf numFmtId="0" fontId="47" fillId="7" borderId="51" xfId="1" applyNumberFormat="1" applyFont="1" applyFill="1" applyBorder="1" applyAlignment="1" applyProtection="1">
      <alignment horizontal="left" vertical="center" wrapText="1"/>
      <protection hidden="1"/>
    </xf>
    <xf numFmtId="0" fontId="9" fillId="7" borderId="68" xfId="3" applyNumberFormat="1" applyFont="1" applyFill="1" applyBorder="1" applyAlignment="1" applyProtection="1">
      <alignment horizontal="left" vertical="center" wrapText="1"/>
      <protection hidden="1"/>
    </xf>
    <xf numFmtId="0" fontId="9" fillId="7" borderId="15" xfId="3" applyNumberFormat="1" applyFont="1" applyFill="1" applyBorder="1" applyAlignment="1" applyProtection="1">
      <alignment horizontal="left" vertical="center" wrapText="1"/>
      <protection hidden="1"/>
    </xf>
    <xf numFmtId="0" fontId="0" fillId="7" borderId="21" xfId="3" applyNumberFormat="1" applyFont="1" applyFill="1" applyBorder="1" applyAlignment="1" applyProtection="1">
      <alignment horizontal="left" vertical="center" wrapText="1"/>
      <protection hidden="1"/>
    </xf>
    <xf numFmtId="0" fontId="2" fillId="7" borderId="27" xfId="3" applyNumberFormat="1" applyFont="1" applyFill="1" applyBorder="1" applyAlignment="1" applyProtection="1">
      <alignment horizontal="left" vertical="center" wrapText="1"/>
      <protection hidden="1"/>
    </xf>
    <xf numFmtId="0" fontId="2" fillId="7" borderId="30" xfId="3" applyNumberFormat="1" applyFont="1" applyFill="1" applyBorder="1" applyAlignment="1" applyProtection="1">
      <alignment horizontal="left" vertical="center" wrapText="1"/>
      <protection hidden="1"/>
    </xf>
    <xf numFmtId="0" fontId="2" fillId="7" borderId="36" xfId="3" applyNumberFormat="1" applyFont="1" applyFill="1" applyBorder="1" applyAlignment="1" applyProtection="1">
      <alignment horizontal="left" vertical="center" wrapText="1"/>
      <protection hidden="1"/>
    </xf>
    <xf numFmtId="0" fontId="2" fillId="7" borderId="37" xfId="3" applyNumberFormat="1" applyFont="1" applyFill="1" applyBorder="1" applyAlignment="1" applyProtection="1">
      <alignment horizontal="left" vertical="center" wrapText="1"/>
      <protection hidden="1"/>
    </xf>
    <xf numFmtId="0" fontId="2" fillId="7" borderId="21" xfId="3" applyNumberFormat="1" applyFont="1" applyFill="1" applyBorder="1" applyAlignment="1" applyProtection="1">
      <alignment horizontal="left" vertical="center" wrapText="1"/>
      <protection hidden="1"/>
    </xf>
    <xf numFmtId="0" fontId="2" fillId="7" borderId="44" xfId="3" applyNumberFormat="1" applyFont="1" applyFill="1" applyBorder="1" applyAlignment="1" applyProtection="1">
      <alignment horizontal="left" vertical="center" wrapText="1"/>
      <protection hidden="1"/>
    </xf>
    <xf numFmtId="0" fontId="9" fillId="7" borderId="47" xfId="3" applyNumberFormat="1" applyFont="1" applyFill="1" applyBorder="1" applyAlignment="1" applyProtection="1">
      <alignment horizontal="left" vertical="center" wrapText="1"/>
      <protection hidden="1"/>
    </xf>
    <xf numFmtId="0" fontId="4" fillId="7" borderId="51" xfId="1" applyNumberFormat="1" applyFont="1" applyFill="1" applyBorder="1" applyAlignment="1" applyProtection="1">
      <alignment horizontal="left" vertical="center" wrapText="1"/>
      <protection hidden="1"/>
    </xf>
    <xf numFmtId="0" fontId="7" fillId="7" borderId="4" xfId="2" applyFont="1" applyFill="1" applyBorder="1" applyAlignment="1" applyProtection="1">
      <alignment horizontal="center" vertical="top" wrapText="1"/>
      <protection hidden="1"/>
    </xf>
    <xf numFmtId="0" fontId="6" fillId="7" borderId="4" xfId="2" applyFont="1" applyFill="1" applyBorder="1" applyAlignment="1" applyProtection="1">
      <alignment horizontal="center" vertical="top" wrapText="1"/>
      <protection hidden="1"/>
    </xf>
    <xf numFmtId="0" fontId="5" fillId="7" borderId="4" xfId="2" applyFont="1" applyFill="1" applyBorder="1" applyAlignment="1" applyProtection="1">
      <alignment horizontal="center" vertical="top" wrapText="1"/>
      <protection hidden="1"/>
    </xf>
    <xf numFmtId="0" fontId="6" fillId="7" borderId="5" xfId="2" applyFont="1" applyFill="1" applyBorder="1" applyAlignment="1" applyProtection="1">
      <alignment horizontal="center" vertical="top" wrapText="1"/>
      <protection hidden="1"/>
    </xf>
    <xf numFmtId="0" fontId="2" fillId="7" borderId="87" xfId="3" applyNumberFormat="1" applyFont="1" applyFill="1" applyBorder="1" applyAlignment="1" applyProtection="1">
      <alignment horizontal="left" vertical="center" wrapText="1"/>
      <protection hidden="1"/>
    </xf>
    <xf numFmtId="0" fontId="5" fillId="0" borderId="69" xfId="1" applyFont="1" applyFill="1" applyBorder="1" applyAlignment="1" applyProtection="1">
      <alignment vertical="center" wrapText="1"/>
      <protection hidden="1"/>
    </xf>
    <xf numFmtId="0" fontId="7" fillId="7" borderId="91" xfId="2" applyFont="1" applyFill="1" applyBorder="1" applyAlignment="1" applyProtection="1">
      <alignment vertical="center" wrapText="1"/>
    </xf>
    <xf numFmtId="0" fontId="6" fillId="7" borderId="91" xfId="2" applyFont="1" applyFill="1" applyBorder="1" applyAlignment="1" applyProtection="1">
      <alignment vertical="center" wrapText="1"/>
    </xf>
    <xf numFmtId="0" fontId="5" fillId="7" borderId="93" xfId="2" applyFont="1" applyFill="1" applyBorder="1" applyAlignment="1" applyProtection="1">
      <alignment vertical="center" wrapText="1"/>
    </xf>
    <xf numFmtId="0" fontId="5" fillId="7" borderId="25" xfId="2" applyFont="1" applyFill="1" applyBorder="1" applyAlignment="1" applyProtection="1">
      <alignment horizontal="left" vertical="center" wrapText="1" indent="2"/>
    </xf>
    <xf numFmtId="0" fontId="5" fillId="7" borderId="43" xfId="2" applyFont="1" applyFill="1" applyBorder="1" applyAlignment="1" applyProtection="1">
      <alignment horizontal="left" vertical="center" wrapText="1" indent="2"/>
    </xf>
    <xf numFmtId="0" fontId="5" fillId="7" borderId="25" xfId="2" applyFont="1" applyFill="1" applyBorder="1" applyAlignment="1" applyProtection="1">
      <alignment horizontal="left" vertical="center" wrapText="1" indent="1"/>
    </xf>
    <xf numFmtId="0" fontId="5" fillId="7" borderId="43" xfId="2" applyFont="1" applyFill="1" applyBorder="1" applyAlignment="1" applyProtection="1">
      <alignment vertical="center" wrapText="1"/>
    </xf>
    <xf numFmtId="0" fontId="40" fillId="7" borderId="91" xfId="2" applyFont="1" applyFill="1" applyBorder="1" applyAlignment="1" applyProtection="1">
      <alignment vertical="center" wrapText="1"/>
    </xf>
    <xf numFmtId="0" fontId="5" fillId="0" borderId="69" xfId="1" applyFont="1" applyFill="1" applyBorder="1" applyAlignment="1" applyProtection="1">
      <alignment vertical="center" wrapText="1"/>
    </xf>
    <xf numFmtId="0" fontId="35" fillId="0" borderId="69" xfId="1" applyFont="1" applyFill="1" applyBorder="1" applyAlignment="1" applyProtection="1">
      <alignment vertical="center" wrapText="1"/>
    </xf>
    <xf numFmtId="0" fontId="47" fillId="7" borderId="97" xfId="1" applyNumberFormat="1" applyFont="1" applyFill="1" applyBorder="1" applyAlignment="1" applyProtection="1">
      <alignment horizontal="left" vertical="center" wrapText="1"/>
      <protection hidden="1"/>
    </xf>
    <xf numFmtId="0" fontId="37" fillId="7" borderId="99" xfId="2" applyFont="1" applyFill="1" applyBorder="1" applyAlignment="1" applyProtection="1">
      <alignment horizontal="center" vertical="center"/>
    </xf>
    <xf numFmtId="164" fontId="38" fillId="5" borderId="100" xfId="1" applyNumberFormat="1" applyFont="1" applyFill="1" applyBorder="1" applyAlignment="1" applyProtection="1">
      <alignment horizontal="center" vertical="center"/>
      <protection locked="0"/>
    </xf>
    <xf numFmtId="0" fontId="35" fillId="7" borderId="101" xfId="2" quotePrefix="1" applyFont="1" applyFill="1" applyBorder="1" applyAlignment="1" applyProtection="1">
      <alignment horizontal="center" vertical="center"/>
    </xf>
    <xf numFmtId="164" fontId="39" fillId="5" borderId="102" xfId="1" applyNumberFormat="1" applyFont="1" applyFill="1" applyBorder="1" applyAlignment="1" applyProtection="1">
      <alignment horizontal="center" vertical="center"/>
      <protection locked="0"/>
    </xf>
    <xf numFmtId="0" fontId="35" fillId="7" borderId="103" xfId="2" quotePrefix="1" applyFont="1" applyFill="1" applyBorder="1" applyAlignment="1" applyProtection="1">
      <alignment horizontal="center" vertical="center"/>
    </xf>
    <xf numFmtId="164" fontId="39" fillId="5" borderId="104" xfId="1" applyNumberFormat="1" applyFont="1" applyFill="1" applyBorder="1" applyAlignment="1" applyProtection="1">
      <alignment horizontal="center" vertical="center"/>
      <protection locked="0"/>
    </xf>
    <xf numFmtId="0" fontId="35" fillId="7" borderId="105" xfId="2" quotePrefix="1" applyFont="1" applyFill="1" applyBorder="1" applyAlignment="1" applyProtection="1">
      <alignment horizontal="center" vertical="center"/>
    </xf>
    <xf numFmtId="164" fontId="39" fillId="5" borderId="106" xfId="1" applyNumberFormat="1" applyFont="1" applyFill="1" applyBorder="1" applyAlignment="1" applyProtection="1">
      <alignment horizontal="center" vertical="center"/>
      <protection locked="0"/>
    </xf>
    <xf numFmtId="0" fontId="35" fillId="7" borderId="99" xfId="2" quotePrefix="1" applyFont="1" applyFill="1" applyBorder="1" applyAlignment="1" applyProtection="1">
      <alignment horizontal="center" vertical="center"/>
    </xf>
    <xf numFmtId="0" fontId="35" fillId="7" borderId="101" xfId="2" applyFont="1" applyFill="1" applyBorder="1" applyAlignment="1" applyProtection="1">
      <alignment horizontal="center" vertical="center"/>
    </xf>
    <xf numFmtId="0" fontId="35" fillId="7" borderId="103" xfId="2" applyFont="1" applyFill="1" applyBorder="1" applyAlignment="1" applyProtection="1">
      <alignment horizontal="center" vertical="center"/>
    </xf>
    <xf numFmtId="0" fontId="35" fillId="7" borderId="105" xfId="2" applyFont="1" applyFill="1" applyBorder="1" applyAlignment="1" applyProtection="1">
      <alignment horizontal="center" vertical="center"/>
    </xf>
    <xf numFmtId="0" fontId="35" fillId="7" borderId="99" xfId="2" applyFont="1" applyFill="1" applyBorder="1" applyAlignment="1" applyProtection="1">
      <alignment horizontal="center" vertical="center"/>
    </xf>
    <xf numFmtId="0" fontId="40" fillId="7" borderId="99" xfId="2" applyFont="1" applyFill="1" applyBorder="1" applyAlignment="1" applyProtection="1">
      <alignment horizontal="center" vertical="center"/>
    </xf>
    <xf numFmtId="164" fontId="41" fillId="5" borderId="106" xfId="1" applyNumberFormat="1" applyFont="1" applyFill="1" applyBorder="1" applyAlignment="1" applyProtection="1">
      <alignment horizontal="center" vertical="center"/>
      <protection locked="0"/>
    </xf>
    <xf numFmtId="0" fontId="35" fillId="7" borderId="107" xfId="2" applyFont="1" applyFill="1" applyBorder="1" applyAlignment="1" applyProtection="1">
      <alignment horizontal="center" vertical="center"/>
    </xf>
    <xf numFmtId="0" fontId="7" fillId="7" borderId="109" xfId="2" applyFont="1" applyFill="1" applyBorder="1" applyAlignment="1" applyProtection="1">
      <alignment vertical="center" wrapText="1"/>
    </xf>
    <xf numFmtId="164" fontId="38" fillId="5" borderId="110" xfId="1" applyNumberFormat="1" applyFont="1" applyFill="1" applyBorder="1" applyAlignment="1" applyProtection="1">
      <alignment horizontal="center" vertical="center"/>
      <protection locked="0"/>
    </xf>
    <xf numFmtId="0" fontId="34" fillId="7" borderId="11" xfId="1" applyFont="1" applyFill="1" applyBorder="1" applyAlignment="1" applyProtection="1">
      <alignment horizontal="left" vertical="center"/>
      <protection hidden="1"/>
    </xf>
    <xf numFmtId="0" fontId="6" fillId="2" borderId="100" xfId="2" applyFont="1" applyFill="1" applyBorder="1" applyAlignment="1" applyProtection="1">
      <alignment horizontal="center" vertical="top" wrapText="1"/>
      <protection hidden="1"/>
    </xf>
    <xf numFmtId="164" fontId="11" fillId="5" borderId="111" xfId="1" applyNumberFormat="1" applyFont="1" applyFill="1" applyBorder="1" applyAlignment="1" applyProtection="1">
      <alignment horizontal="right" vertical="center"/>
    </xf>
    <xf numFmtId="164" fontId="11" fillId="5" borderId="112" xfId="1" applyNumberFormat="1" applyFont="1" applyFill="1" applyBorder="1" applyAlignment="1" applyProtection="1">
      <alignment horizontal="right" vertical="center"/>
    </xf>
    <xf numFmtId="164" fontId="11" fillId="5" borderId="113" xfId="1" applyNumberFormat="1" applyFont="1" applyFill="1" applyBorder="1" applyAlignment="1" applyProtection="1">
      <alignment horizontal="right" vertical="center"/>
    </xf>
    <xf numFmtId="0" fontId="47" fillId="7" borderId="114" xfId="1" applyNumberFormat="1" applyFont="1" applyFill="1" applyBorder="1" applyAlignment="1" applyProtection="1">
      <alignment horizontal="left" vertical="center" wrapText="1"/>
      <protection hidden="1"/>
    </xf>
    <xf numFmtId="0" fontId="47" fillId="7" borderId="115" xfId="1" applyNumberFormat="1" applyFont="1" applyFill="1" applyBorder="1" applyAlignment="1" applyProtection="1">
      <alignment horizontal="left" vertical="center" wrapText="1"/>
      <protection hidden="1"/>
    </xf>
    <xf numFmtId="0" fontId="6" fillId="8" borderId="13" xfId="2" applyFont="1" applyFill="1" applyBorder="1" applyAlignment="1" applyProtection="1">
      <alignment horizontal="center" vertical="top" wrapText="1"/>
      <protection hidden="1"/>
    </xf>
    <xf numFmtId="0" fontId="5" fillId="8" borderId="13" xfId="2" applyFont="1" applyFill="1" applyBorder="1" applyAlignment="1" applyProtection="1">
      <alignment horizontal="center" vertical="top" wrapText="1"/>
      <protection hidden="1"/>
    </xf>
    <xf numFmtId="0" fontId="20" fillId="8" borderId="13" xfId="2" applyFont="1" applyFill="1" applyBorder="1" applyAlignment="1" applyProtection="1">
      <alignment horizontal="center" vertical="top" wrapText="1"/>
      <protection hidden="1"/>
    </xf>
    <xf numFmtId="0" fontId="20" fillId="8" borderId="4" xfId="2" applyFont="1" applyFill="1" applyBorder="1" applyAlignment="1" applyProtection="1">
      <alignment horizontal="center" vertical="top" wrapText="1"/>
      <protection hidden="1"/>
    </xf>
    <xf numFmtId="0" fontId="6" fillId="8" borderId="4" xfId="1" applyFont="1" applyFill="1" applyBorder="1" applyAlignment="1" applyProtection="1">
      <alignment horizontal="center" vertical="top" wrapText="1"/>
      <protection hidden="1"/>
    </xf>
    <xf numFmtId="0" fontId="44" fillId="0" borderId="0" xfId="4" applyNumberFormat="1" applyFont="1" applyFill="1" applyBorder="1" applyAlignment="1" applyProtection="1">
      <alignment horizontal="left" vertical="top" wrapText="1"/>
    </xf>
    <xf numFmtId="0" fontId="49" fillId="0" borderId="9" xfId="1" applyNumberFormat="1" applyFont="1" applyFill="1" applyBorder="1" applyAlignment="1" applyProtection="1">
      <alignment horizontal="left" vertical="center"/>
      <protection hidden="1"/>
    </xf>
    <xf numFmtId="1" fontId="50" fillId="0" borderId="14" xfId="3" applyNumberFormat="1" applyFont="1" applyFill="1" applyBorder="1" applyAlignment="1" applyProtection="1">
      <alignment horizontal="left" vertical="center" wrapText="1"/>
      <protection hidden="1"/>
    </xf>
    <xf numFmtId="49" fontId="51" fillId="0" borderId="20" xfId="3" applyNumberFormat="1" applyFont="1" applyFill="1" applyBorder="1" applyAlignment="1" applyProtection="1">
      <alignment horizontal="left" vertical="center"/>
      <protection hidden="1"/>
    </xf>
    <xf numFmtId="49" fontId="51" fillId="0" borderId="26" xfId="3" applyNumberFormat="1" applyFont="1" applyFill="1" applyBorder="1" applyAlignment="1" applyProtection="1">
      <alignment horizontal="left" vertical="center"/>
      <protection hidden="1"/>
    </xf>
    <xf numFmtId="49" fontId="51" fillId="0" borderId="19" xfId="3" applyNumberFormat="1" applyFont="1" applyFill="1" applyBorder="1" applyAlignment="1" applyProtection="1">
      <alignment horizontal="left" vertical="center"/>
      <protection hidden="1"/>
    </xf>
    <xf numFmtId="49" fontId="51" fillId="0" borderId="25" xfId="3" applyNumberFormat="1" applyFont="1" applyFill="1" applyBorder="1" applyAlignment="1" applyProtection="1">
      <alignment horizontal="left" vertical="center"/>
      <protection hidden="1"/>
    </xf>
    <xf numFmtId="1" fontId="51" fillId="0" borderId="43" xfId="3" applyNumberFormat="1" applyFont="1" applyFill="1" applyBorder="1" applyAlignment="1" applyProtection="1">
      <alignment horizontal="left" vertical="center" wrapText="1"/>
      <protection hidden="1"/>
    </xf>
    <xf numFmtId="1" fontId="50" fillId="0" borderId="62" xfId="3" applyNumberFormat="1" applyFont="1" applyFill="1" applyBorder="1" applyAlignment="1" applyProtection="1">
      <alignment horizontal="left" vertical="center" wrapText="1"/>
      <protection hidden="1"/>
    </xf>
    <xf numFmtId="49" fontId="50" fillId="0" borderId="67" xfId="3" applyNumberFormat="1" applyFont="1" applyFill="1" applyBorder="1" applyAlignment="1" applyProtection="1">
      <alignment horizontal="left" vertical="center"/>
      <protection hidden="1"/>
    </xf>
    <xf numFmtId="0" fontId="51" fillId="0" borderId="0" xfId="4" applyNumberFormat="1" applyFont="1" applyFill="1" applyBorder="1" applyAlignment="1" applyProtection="1">
      <alignment vertical="center"/>
      <protection hidden="1"/>
    </xf>
    <xf numFmtId="0" fontId="49" fillId="0" borderId="116" xfId="1" applyNumberFormat="1" applyFont="1" applyFill="1" applyBorder="1" applyAlignment="1" applyProtection="1">
      <alignment horizontal="left" vertical="center"/>
      <protection hidden="1"/>
    </xf>
    <xf numFmtId="0" fontId="48" fillId="0" borderId="19" xfId="3" applyNumberFormat="1" applyFont="1" applyFill="1" applyBorder="1" applyAlignment="1" applyProtection="1">
      <alignment horizontal="left" vertical="center"/>
      <protection hidden="1"/>
    </xf>
    <xf numFmtId="0" fontId="48" fillId="0" borderId="25" xfId="3" applyNumberFormat="1" applyFont="1" applyFill="1" applyBorder="1" applyAlignment="1" applyProtection="1">
      <alignment horizontal="left" vertical="center"/>
      <protection hidden="1"/>
    </xf>
    <xf numFmtId="0" fontId="48" fillId="0" borderId="86"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protection hidden="1"/>
    </xf>
    <xf numFmtId="0" fontId="48" fillId="0" borderId="70" xfId="4" applyNumberFormat="1" applyFont="1" applyFill="1" applyBorder="1" applyAlignment="1" applyProtection="1">
      <alignment vertical="center"/>
      <protection hidden="1"/>
    </xf>
    <xf numFmtId="0" fontId="51" fillId="0" borderId="70" xfId="1" applyFont="1" applyFill="1" applyBorder="1" applyAlignment="1" applyProtection="1">
      <alignment vertical="center" wrapText="1"/>
      <protection hidden="1"/>
    </xf>
    <xf numFmtId="0" fontId="49" fillId="0" borderId="12" xfId="1" applyNumberFormat="1" applyFont="1" applyFill="1" applyBorder="1" applyAlignment="1" applyProtection="1">
      <alignment horizontal="left" vertical="center"/>
      <protection hidden="1"/>
    </xf>
    <xf numFmtId="0" fontId="50" fillId="0" borderId="67"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xf>
    <xf numFmtId="0" fontId="51" fillId="0" borderId="70" xfId="4" applyNumberFormat="1" applyFont="1" applyFill="1" applyBorder="1" applyAlignment="1" applyProtection="1">
      <alignment vertical="center"/>
      <protection hidden="1"/>
    </xf>
    <xf numFmtId="0" fontId="51" fillId="0" borderId="2" xfId="1" applyFont="1" applyFill="1" applyBorder="1" applyAlignment="1" applyProtection="1">
      <alignment vertical="center" wrapText="1"/>
    </xf>
    <xf numFmtId="0" fontId="51" fillId="0" borderId="0" xfId="4" applyNumberFormat="1" applyFont="1" applyFill="1" applyBorder="1" applyAlignment="1" applyProtection="1">
      <alignment vertical="center"/>
    </xf>
    <xf numFmtId="0" fontId="54" fillId="0" borderId="0" xfId="4" applyNumberFormat="1" applyFont="1" applyFill="1" applyBorder="1" applyAlignment="1" applyProtection="1">
      <alignment vertical="center"/>
    </xf>
    <xf numFmtId="0" fontId="50" fillId="0" borderId="8" xfId="2" applyFont="1" applyFill="1" applyBorder="1" applyAlignment="1" applyProtection="1">
      <alignment vertical="center"/>
    </xf>
    <xf numFmtId="0" fontId="51" fillId="0" borderId="92" xfId="2" applyFont="1" applyFill="1" applyBorder="1" applyAlignment="1" applyProtection="1">
      <alignment vertical="center"/>
    </xf>
    <xf numFmtId="0" fontId="51" fillId="0" borderId="28" xfId="2" applyFont="1" applyFill="1" applyBorder="1" applyAlignment="1" applyProtection="1">
      <alignment vertical="center"/>
    </xf>
    <xf numFmtId="0" fontId="51" fillId="0" borderId="32" xfId="2" applyFont="1" applyFill="1" applyBorder="1" applyAlignment="1" applyProtection="1">
      <alignment vertical="center"/>
    </xf>
    <xf numFmtId="0" fontId="53" fillId="0" borderId="8" xfId="2" applyFont="1" applyFill="1" applyBorder="1" applyAlignment="1" applyProtection="1">
      <alignment vertical="center"/>
    </xf>
    <xf numFmtId="0" fontId="50" fillId="0" borderId="108" xfId="2" applyFont="1" applyFill="1" applyBorder="1" applyAlignment="1" applyProtection="1">
      <alignment vertical="center"/>
    </xf>
    <xf numFmtId="0" fontId="33" fillId="7" borderId="74" xfId="1" applyNumberFormat="1" applyFont="1" applyFill="1" applyBorder="1" applyAlignment="1" applyProtection="1">
      <alignment vertical="center" wrapText="1"/>
      <protection hidden="1"/>
    </xf>
    <xf numFmtId="0" fontId="33" fillId="7" borderId="74" xfId="1" applyNumberFormat="1" applyFont="1" applyFill="1" applyBorder="1" applyAlignment="1" applyProtection="1">
      <alignment vertical="center"/>
      <protection hidden="1"/>
    </xf>
    <xf numFmtId="0" fontId="33" fillId="7" borderId="98" xfId="1" applyFont="1" applyFill="1" applyBorder="1" applyAlignment="1" applyProtection="1">
      <alignment vertical="center"/>
      <protection hidden="1"/>
    </xf>
    <xf numFmtId="0" fontId="49" fillId="0" borderId="9" xfId="1" applyNumberFormat="1" applyFont="1" applyFill="1" applyBorder="1" applyAlignment="1" applyProtection="1">
      <alignment vertical="center" wrapText="1"/>
      <protection hidden="1"/>
    </xf>
    <xf numFmtId="0" fontId="49" fillId="0" borderId="9" xfId="1" applyNumberFormat="1" applyFont="1" applyFill="1" applyBorder="1" applyAlignment="1" applyProtection="1">
      <alignment vertical="center"/>
      <protection hidden="1"/>
    </xf>
    <xf numFmtId="0" fontId="49" fillId="0" borderId="12" xfId="1" applyFont="1" applyFill="1" applyBorder="1" applyAlignment="1" applyProtection="1">
      <alignment vertical="center"/>
      <protection hidden="1"/>
    </xf>
    <xf numFmtId="164" fontId="25" fillId="5" borderId="11" xfId="1" applyNumberFormat="1" applyFont="1" applyFill="1" applyBorder="1" applyAlignment="1" applyProtection="1">
      <alignment horizontal="right" vertical="center"/>
      <protection locked="0"/>
    </xf>
    <xf numFmtId="164" fontId="26" fillId="4" borderId="118" xfId="1" applyNumberFormat="1" applyFont="1" applyFill="1" applyBorder="1" applyAlignment="1" applyProtection="1">
      <alignment horizontal="right" vertical="center"/>
      <protection locked="0"/>
    </xf>
    <xf numFmtId="164" fontId="25" fillId="5" borderId="119" xfId="1" applyNumberFormat="1" applyFont="1" applyFill="1" applyBorder="1" applyAlignment="1" applyProtection="1">
      <alignment horizontal="right" vertical="center"/>
      <protection locked="0"/>
    </xf>
    <xf numFmtId="0" fontId="23" fillId="7" borderId="117" xfId="2" applyFont="1" applyFill="1" applyBorder="1" applyAlignment="1" applyProtection="1">
      <alignment horizontal="center" vertical="top" wrapText="1"/>
      <protection hidden="1"/>
    </xf>
    <xf numFmtId="0" fontId="21" fillId="7" borderId="117" xfId="2" applyFont="1" applyFill="1" applyBorder="1" applyAlignment="1" applyProtection="1">
      <alignment horizontal="center" vertical="top" wrapText="1"/>
      <protection hidden="1"/>
    </xf>
    <xf numFmtId="0" fontId="20" fillId="7" borderId="117" xfId="2" applyFont="1" applyFill="1" applyBorder="1" applyAlignment="1" applyProtection="1">
      <alignment horizontal="center" vertical="top" wrapText="1"/>
      <protection hidden="1"/>
    </xf>
    <xf numFmtId="0" fontId="21" fillId="7" borderId="120" xfId="2" applyFont="1" applyFill="1" applyBorder="1" applyAlignment="1" applyProtection="1">
      <alignment horizontal="center" vertical="top" wrapText="1"/>
      <protection hidden="1"/>
    </xf>
    <xf numFmtId="0" fontId="21" fillId="2" borderId="117" xfId="2" applyFont="1" applyFill="1" applyBorder="1" applyAlignment="1" applyProtection="1">
      <alignment horizontal="center" vertical="top" wrapText="1"/>
      <protection hidden="1"/>
    </xf>
    <xf numFmtId="0" fontId="21" fillId="7" borderId="117" xfId="1" applyFont="1" applyFill="1" applyBorder="1" applyAlignment="1" applyProtection="1">
      <alignment horizontal="center" vertical="center"/>
      <protection hidden="1"/>
    </xf>
    <xf numFmtId="0" fontId="47" fillId="7" borderId="121" xfId="1" applyNumberFormat="1" applyFont="1" applyFill="1" applyBorder="1" applyAlignment="1" applyProtection="1">
      <alignment horizontal="left" vertical="center" wrapText="1"/>
      <protection hidden="1"/>
    </xf>
    <xf numFmtId="164" fontId="11" fillId="6" borderId="11" xfId="1" applyNumberFormat="1" applyFont="1" applyFill="1" applyBorder="1" applyAlignment="1" applyProtection="1">
      <alignment horizontal="right" vertical="center"/>
      <protection locked="0"/>
    </xf>
    <xf numFmtId="164" fontId="10" fillId="4" borderId="118" xfId="1" applyNumberFormat="1" applyFont="1" applyFill="1" applyBorder="1" applyAlignment="1" applyProtection="1">
      <alignment horizontal="right" vertical="center"/>
      <protection locked="0"/>
    </xf>
    <xf numFmtId="164" fontId="11" fillId="6" borderId="11" xfId="1" applyNumberFormat="1" applyFont="1" applyFill="1" applyBorder="1" applyAlignment="1" applyProtection="1">
      <alignment vertical="center"/>
      <protection locked="0"/>
    </xf>
    <xf numFmtId="0" fontId="7" fillId="7" borderId="117" xfId="2" applyFont="1" applyFill="1" applyBorder="1" applyAlignment="1" applyProtection="1">
      <alignment horizontal="center" vertical="top" wrapText="1"/>
      <protection hidden="1"/>
    </xf>
    <xf numFmtId="0" fontId="6" fillId="7" borderId="117" xfId="2" applyFont="1" applyFill="1" applyBorder="1" applyAlignment="1" applyProtection="1">
      <alignment horizontal="center" vertical="top" wrapText="1"/>
      <protection hidden="1"/>
    </xf>
    <xf numFmtId="0" fontId="5" fillId="7" borderId="117"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0" fontId="5" fillId="2" borderId="117" xfId="2" applyFont="1" applyFill="1" applyBorder="1" applyAlignment="1" applyProtection="1">
      <alignment horizontal="center" vertical="top" wrapText="1"/>
      <protection hidden="1"/>
    </xf>
    <xf numFmtId="0" fontId="6" fillId="7" borderId="120" xfId="2" applyFont="1" applyFill="1" applyBorder="1" applyAlignment="1" applyProtection="1">
      <alignment horizontal="center" vertical="top" wrapText="1"/>
      <protection hidden="1"/>
    </xf>
    <xf numFmtId="0" fontId="6" fillId="2" borderId="117" xfId="2" applyFont="1" applyFill="1" applyBorder="1" applyAlignment="1" applyProtection="1">
      <alignment horizontal="center" vertical="top" wrapText="1"/>
      <protection hidden="1"/>
    </xf>
    <xf numFmtId="0" fontId="6" fillId="3" borderId="117" xfId="1" applyFont="1" applyFill="1" applyBorder="1" applyAlignment="1" applyProtection="1">
      <alignment horizontal="center" vertical="center"/>
      <protection hidden="1"/>
    </xf>
    <xf numFmtId="0" fontId="24" fillId="7" borderId="11" xfId="3" applyNumberFormat="1" applyFont="1" applyFill="1" applyBorder="1" applyAlignment="1" applyProtection="1">
      <alignment horizontal="left" vertical="center" wrapText="1"/>
      <protection hidden="1"/>
    </xf>
    <xf numFmtId="0" fontId="4" fillId="7" borderId="122" xfId="1" applyNumberFormat="1" applyFont="1" applyFill="1" applyBorder="1" applyAlignment="1" applyProtection="1">
      <alignment horizontal="left" vertical="center" wrapText="1"/>
      <protection hidden="1"/>
    </xf>
    <xf numFmtId="0" fontId="6" fillId="7" borderId="6" xfId="2" applyFont="1" applyFill="1" applyBorder="1" applyAlignment="1" applyProtection="1">
      <alignment horizontal="center" vertical="top" wrapText="1"/>
      <protection hidden="1"/>
    </xf>
    <xf numFmtId="0" fontId="9" fillId="7" borderId="94" xfId="3" applyFont="1" applyFill="1" applyBorder="1" applyAlignment="1">
      <alignment horizontal="left" vertical="center" wrapText="1"/>
    </xf>
    <xf numFmtId="0" fontId="9" fillId="7" borderId="94" xfId="3" applyFont="1" applyFill="1" applyBorder="1" applyAlignment="1">
      <alignment horizontal="left" vertical="center" wrapText="1" indent="1"/>
    </xf>
    <xf numFmtId="0" fontId="2" fillId="7" borderId="94" xfId="3" applyFont="1" applyFill="1" applyBorder="1" applyAlignment="1">
      <alignment horizontal="left" vertical="center" wrapText="1" indent="1"/>
    </xf>
    <xf numFmtId="0" fontId="49" fillId="0" borderId="12" xfId="1" applyFont="1" applyBorder="1" applyAlignment="1" applyProtection="1">
      <alignment horizontal="left" vertical="center"/>
      <protection hidden="1"/>
    </xf>
    <xf numFmtId="0" fontId="47" fillId="7" borderId="51"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9" fillId="0" borderId="9" xfId="1" applyFont="1" applyBorder="1" applyAlignment="1" applyProtection="1">
      <alignment horizontal="left" vertical="center"/>
      <protection hidden="1"/>
    </xf>
    <xf numFmtId="0" fontId="4" fillId="7" borderId="51" xfId="1" applyFont="1" applyFill="1" applyBorder="1" applyAlignment="1" applyProtection="1">
      <alignment horizontal="left" vertical="center" wrapText="1"/>
      <protection hidden="1"/>
    </xf>
    <xf numFmtId="0" fontId="6" fillId="7" borderId="117" xfId="1" applyFont="1" applyFill="1" applyBorder="1" applyAlignment="1" applyProtection="1">
      <alignment horizontal="center" vertical="center"/>
      <protection hidden="1"/>
    </xf>
    <xf numFmtId="1" fontId="50" fillId="0" borderId="14" xfId="3" applyNumberFormat="1" applyFont="1" applyBorder="1" applyAlignment="1" applyProtection="1">
      <alignment horizontal="left" vertical="center" wrapText="1"/>
      <protection hidden="1"/>
    </xf>
    <xf numFmtId="0" fontId="2" fillId="7" borderId="15" xfId="3" applyFill="1" applyBorder="1" applyAlignment="1" applyProtection="1">
      <alignment horizontal="left" vertical="center" wrapText="1"/>
      <protection hidden="1"/>
    </xf>
    <xf numFmtId="164" fontId="15" fillId="5" borderId="11" xfId="1" applyNumberFormat="1" applyFont="1" applyFill="1" applyBorder="1" applyAlignment="1" applyProtection="1">
      <alignment horizontal="right" vertical="center"/>
      <protection locked="0"/>
    </xf>
    <xf numFmtId="164" fontId="15" fillId="5" borderId="119" xfId="1" applyNumberFormat="1" applyFont="1" applyFill="1" applyBorder="1" applyAlignment="1" applyProtection="1">
      <alignment horizontal="right" vertical="center"/>
      <protection locked="0"/>
    </xf>
    <xf numFmtId="164" fontId="8" fillId="4" borderId="118"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1" fillId="0" borderId="20" xfId="3" applyNumberFormat="1" applyFont="1" applyBorder="1" applyAlignment="1" applyProtection="1">
      <alignment horizontal="left" vertical="center"/>
      <protection hidden="1"/>
    </xf>
    <xf numFmtId="0" fontId="2" fillId="7" borderId="27" xfId="3" applyFill="1" applyBorder="1" applyAlignment="1" applyProtection="1">
      <alignment horizontal="left" vertical="center" wrapText="1"/>
      <protection hidden="1"/>
    </xf>
    <xf numFmtId="164" fontId="15" fillId="5" borderId="38" xfId="1" applyNumberFormat="1" applyFont="1" applyFill="1" applyBorder="1" applyAlignment="1" applyProtection="1">
      <alignment horizontal="right" vertical="center"/>
      <protection locked="0"/>
    </xf>
    <xf numFmtId="164" fontId="15" fillId="5" borderId="24" xfId="1" applyNumberFormat="1" applyFont="1" applyFill="1" applyBorder="1" applyAlignment="1" applyProtection="1">
      <alignment horizontal="right" vertical="center"/>
      <protection locked="0"/>
    </xf>
    <xf numFmtId="164" fontId="8" fillId="4"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1" fillId="0" borderId="26" xfId="3" applyNumberFormat="1" applyFont="1" applyBorder="1" applyAlignment="1" applyProtection="1">
      <alignment horizontal="left" vertical="center"/>
      <protection hidden="1"/>
    </xf>
    <xf numFmtId="164" fontId="15" fillId="5" borderId="29" xfId="1" applyNumberFormat="1" applyFont="1" applyFill="1" applyBorder="1" applyAlignment="1" applyProtection="1">
      <alignment horizontal="right" vertical="center"/>
      <protection locked="0"/>
    </xf>
    <xf numFmtId="0" fontId="9" fillId="7" borderId="27" xfId="3" applyFont="1" applyFill="1" applyBorder="1" applyAlignment="1" applyProtection="1">
      <alignment horizontal="left" vertical="center" wrapText="1"/>
      <protection hidden="1"/>
    </xf>
    <xf numFmtId="164" fontId="11" fillId="5" borderId="38"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0" fillId="4" borderId="0" xfId="1" applyNumberFormat="1" applyFont="1" applyFill="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0" fontId="51" fillId="0" borderId="70" xfId="4" applyFont="1" applyBorder="1" applyAlignment="1" applyProtection="1">
      <alignment vertical="center"/>
      <protection hidden="1"/>
    </xf>
    <xf numFmtId="0" fontId="2" fillId="0" borderId="70" xfId="4" applyBorder="1" applyAlignment="1" applyProtection="1">
      <alignment vertical="center"/>
      <protection hidden="1"/>
    </xf>
    <xf numFmtId="0" fontId="5" fillId="0" borderId="71" xfId="1" applyFont="1" applyBorder="1" applyAlignment="1">
      <alignment vertical="center"/>
    </xf>
    <xf numFmtId="0" fontId="5" fillId="0" borderId="71" xfId="1" applyFont="1" applyBorder="1" applyAlignment="1">
      <alignment vertical="center" wrapText="1"/>
    </xf>
    <xf numFmtId="0" fontId="51" fillId="0" borderId="70" xfId="1" applyFont="1" applyBorder="1" applyAlignment="1" applyProtection="1">
      <alignment vertical="center" wrapText="1"/>
      <protection hidden="1"/>
    </xf>
    <xf numFmtId="0" fontId="5" fillId="0" borderId="70" xfId="1" applyFont="1" applyBorder="1" applyAlignment="1" applyProtection="1">
      <alignment vertical="center" wrapText="1"/>
      <protection hidden="1"/>
    </xf>
    <xf numFmtId="164" fontId="5" fillId="0" borderId="71" xfId="1" applyNumberFormat="1" applyFont="1" applyBorder="1" applyAlignment="1">
      <alignment vertical="center" wrapText="1"/>
    </xf>
    <xf numFmtId="0" fontId="2" fillId="0" borderId="70" xfId="4" applyBorder="1" applyAlignment="1">
      <alignment vertical="center"/>
    </xf>
    <xf numFmtId="0" fontId="51"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6" fillId="7" borderId="95" xfId="0" applyFont="1" applyFill="1" applyBorder="1" applyAlignment="1">
      <alignment horizontal="center"/>
    </xf>
    <xf numFmtId="0" fontId="0" fillId="7" borderId="96" xfId="0" applyFill="1" applyBorder="1" applyAlignment="1">
      <alignment horizontal="center" wrapText="1"/>
    </xf>
    <xf numFmtId="0" fontId="44" fillId="0" borderId="0" xfId="4" applyNumberFormat="1" applyFont="1" applyFill="1" applyBorder="1" applyAlignment="1" applyProtection="1">
      <alignment horizontal="left" vertical="top" wrapText="1"/>
    </xf>
    <xf numFmtId="0" fontId="44" fillId="0" borderId="0" xfId="4" applyNumberFormat="1" applyFont="1" applyFill="1" applyBorder="1" applyAlignment="1" applyProtection="1">
      <alignment vertical="top" wrapText="1"/>
    </xf>
  </cellXfs>
  <cellStyles count="5">
    <cellStyle name="Normal" xfId="0" builtinId="0"/>
    <cellStyle name="Normal 2" xfId="2" xr:uid="{448DF2FB-8F96-437B-A526-05C683B6F37A}"/>
    <cellStyle name="Standard 2" xfId="4" xr:uid="{59A10B49-3D8F-4F13-98D4-DD590DB17814}"/>
    <cellStyle name="Standard 2 2" xfId="3" xr:uid="{10706FE5-1093-4751-9423-53478C4AF2AA}"/>
    <cellStyle name="Standard 4" xfId="1" xr:uid="{42D73113-7BD7-49B0-B928-CED4BCF2DCCA}"/>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315-DC57-41EE-A1DD-13E889FA5F9A}">
  <sheetPr codeName="Sheet1">
    <tabColor theme="0"/>
  </sheetPr>
  <dimension ref="A1:E9"/>
  <sheetViews>
    <sheetView tabSelected="1" zoomScale="78" zoomScaleNormal="78" workbookViewId="0">
      <selection sqref="A1:C1"/>
    </sheetView>
  </sheetViews>
  <sheetFormatPr defaultRowHeight="15" x14ac:dyDescent="0.25"/>
  <cols>
    <col min="1" max="1" width="14.28515625" customWidth="1"/>
    <col min="2" max="3" width="55.7109375" customWidth="1"/>
  </cols>
  <sheetData>
    <row r="1" spans="1:5" ht="18.75" x14ac:dyDescent="0.3">
      <c r="A1" s="390" t="s">
        <v>264</v>
      </c>
      <c r="B1" s="390"/>
      <c r="C1" s="390"/>
    </row>
    <row r="2" spans="1:5" x14ac:dyDescent="0.25">
      <c r="A2" s="391" t="s">
        <v>274</v>
      </c>
      <c r="B2" s="391"/>
      <c r="C2" s="391"/>
    </row>
    <row r="3" spans="1:5" ht="110.25" customHeight="1" x14ac:dyDescent="0.3">
      <c r="A3" s="350" t="s">
        <v>265</v>
      </c>
      <c r="B3" s="226" t="s">
        <v>275</v>
      </c>
      <c r="C3" s="226" t="s">
        <v>318</v>
      </c>
      <c r="E3" s="225"/>
    </row>
    <row r="4" spans="1:5" ht="110.25" customHeight="1" x14ac:dyDescent="0.25">
      <c r="A4" s="350" t="s">
        <v>266</v>
      </c>
      <c r="B4" s="226" t="s">
        <v>273</v>
      </c>
      <c r="C4" s="226" t="s">
        <v>319</v>
      </c>
    </row>
    <row r="5" spans="1:5" ht="66.75" customHeight="1" x14ac:dyDescent="0.25">
      <c r="A5" s="351" t="s">
        <v>341</v>
      </c>
      <c r="B5" s="352" t="s">
        <v>343</v>
      </c>
      <c r="C5" s="226" t="s">
        <v>339</v>
      </c>
    </row>
    <row r="6" spans="1:5" ht="66.75" customHeight="1" x14ac:dyDescent="0.25">
      <c r="A6" s="351" t="s">
        <v>342</v>
      </c>
      <c r="B6" s="352" t="s">
        <v>344</v>
      </c>
      <c r="C6" s="226" t="s">
        <v>340</v>
      </c>
    </row>
    <row r="7" spans="1:5" ht="110.25" customHeight="1" x14ac:dyDescent="0.25">
      <c r="A7" s="350" t="s">
        <v>267</v>
      </c>
      <c r="B7" s="226" t="s">
        <v>272</v>
      </c>
      <c r="C7" s="226" t="s">
        <v>320</v>
      </c>
    </row>
    <row r="8" spans="1:5" ht="110.25" customHeight="1" x14ac:dyDescent="0.25">
      <c r="A8" s="350" t="s">
        <v>268</v>
      </c>
      <c r="B8" s="226" t="s">
        <v>271</v>
      </c>
      <c r="C8" s="226" t="s">
        <v>321</v>
      </c>
    </row>
    <row r="9" spans="1:5" ht="110.25" customHeight="1" x14ac:dyDescent="0.25">
      <c r="A9" s="350" t="s">
        <v>269</v>
      </c>
      <c r="B9" s="226" t="s">
        <v>270</v>
      </c>
      <c r="C9" s="226" t="s">
        <v>322</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211A-C444-4281-BC93-2A4C0A5D5447}">
  <sheetPr codeName="TAB_A">
    <tabColor theme="0"/>
    <outlinePr summaryBelow="0" summaryRight="0"/>
  </sheetPr>
  <dimension ref="A1:CL39"/>
  <sheetViews>
    <sheetView showGridLines="0" zoomScale="85" zoomScaleNormal="85" workbookViewId="0">
      <pane xSplit="2" ySplit="2" topLeftCell="C3" activePane="bottomRight" state="frozen"/>
      <selection pane="topRight"/>
      <selection pane="bottomLeft"/>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85546875" style="43" customWidth="1"/>
    <col min="49" max="78" width="14.85546875" style="43" customWidth="1"/>
    <col min="79" max="79" width="15.85546875" style="43" customWidth="1"/>
    <col min="80" max="86" width="14.85546875" style="43" customWidth="1"/>
    <col min="87" max="87" width="18.5703125" style="43" customWidth="1"/>
    <col min="88" max="88" width="17.28515625" style="43" bestFit="1" customWidth="1"/>
    <col min="89" max="89" width="14.85546875" style="43" customWidth="1"/>
    <col min="90" max="90" width="16.140625" style="45" customWidth="1"/>
    <col min="91" max="16384" width="11.42578125" style="2"/>
  </cols>
  <sheetData>
    <row r="1" spans="1:90" s="1" customFormat="1" ht="195" customHeight="1" x14ac:dyDescent="0.25">
      <c r="A1" s="290"/>
      <c r="B1" s="282" t="s">
        <v>295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223" t="s">
        <v>85</v>
      </c>
      <c r="CK1" s="223" t="s">
        <v>86</v>
      </c>
      <c r="CL1" s="3"/>
    </row>
    <row r="2" spans="1:90" s="1" customFormat="1" ht="26.25" customHeight="1" x14ac:dyDescent="0.25">
      <c r="A2" s="290"/>
      <c r="B2" s="348"/>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207" t="s">
        <v>235</v>
      </c>
      <c r="CD2" s="208" t="s">
        <v>236</v>
      </c>
      <c r="CE2" s="208" t="s">
        <v>237</v>
      </c>
      <c r="CF2" s="208" t="s">
        <v>238</v>
      </c>
      <c r="CG2" s="209" t="s">
        <v>239</v>
      </c>
      <c r="CH2" s="113" t="s">
        <v>0</v>
      </c>
      <c r="CI2" s="209" t="s">
        <v>240</v>
      </c>
      <c r="CJ2" s="210" t="s">
        <v>241</v>
      </c>
      <c r="CK2" s="210" t="s">
        <v>242</v>
      </c>
      <c r="CL2" s="3"/>
    </row>
    <row r="3" spans="1:90" s="9" customFormat="1" ht="26.25" customHeight="1" x14ac:dyDescent="0.25">
      <c r="A3" s="291" t="s">
        <v>122</v>
      </c>
      <c r="B3" s="347"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4"/>
      <c r="CI3" s="5"/>
      <c r="CJ3" s="7">
        <v>99877.308927280232</v>
      </c>
      <c r="CK3" s="7">
        <v>99877.308927280232</v>
      </c>
      <c r="CL3" s="8" t="str">
        <f>IF(ROUND(SUM(CK3),1)&gt;ROUND(SUM(Tableau_B!CK3),1),"Supply &gt; Use",IF(ROUND(SUM(CK3),1)&lt;ROUND(SUM(Tableau_B!CK3),1),"Supply &lt; Use",""))</f>
        <v/>
      </c>
    </row>
    <row r="4" spans="1:90" s="15"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08"/>
      <c r="CI4" s="108"/>
      <c r="CJ4" s="111">
        <v>0</v>
      </c>
      <c r="CK4" s="111">
        <v>0</v>
      </c>
      <c r="CL4" s="8" t="str">
        <f>IF(ROUND(SUM(CK4),1)&gt;ROUND(SUM(Tableau_B!CK4),1),"Supply &gt; Use",IF(ROUND(SUM(CK4),1)&lt;ROUND(SUM(Tableau_B!CK4),1),"Supply &lt; Use",""))</f>
        <v/>
      </c>
    </row>
    <row r="5" spans="1:90" s="15"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1"/>
      <c r="CI5" s="11"/>
      <c r="CJ5" s="16">
        <v>0</v>
      </c>
      <c r="CK5" s="14">
        <v>0</v>
      </c>
      <c r="CL5" s="8" t="str">
        <f>IF(ROUND(SUM(CK5),1)&gt;ROUND(SUM(Tableau_B!CK5),1),"Supply &gt; Use",IF(ROUND(SUM(CK5),1)&lt;ROUND(SUM(Tableau_B!CK5),1),"Supply &lt; Use",""))</f>
        <v/>
      </c>
    </row>
    <row r="6" spans="1:90" s="15"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1"/>
      <c r="CI6" s="11"/>
      <c r="CJ6" s="16">
        <v>1120.19911840656</v>
      </c>
      <c r="CK6" s="14">
        <v>1120.19911840656</v>
      </c>
      <c r="CL6" s="8" t="str">
        <f>IF(ROUND(SUM(CK6),1)&gt;ROUND(SUM(Tableau_B!CK6),1),"Supply &gt; Use",IF(ROUND(SUM(CK6),1)&lt;ROUND(SUM(Tableau_B!CK6),1),"Supply &lt; Use",""))</f>
        <v/>
      </c>
    </row>
    <row r="7" spans="1:90" s="15"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1"/>
      <c r="CI7" s="11"/>
      <c r="CJ7" s="16">
        <v>19353.921084664704</v>
      </c>
      <c r="CK7" s="14">
        <v>19353.921084664704</v>
      </c>
      <c r="CL7" s="8" t="str">
        <f>IF(ROUND(SUM(CK7),1)&gt;ROUND(SUM(Tableau_B!CK7),1),"Supply &gt; Use",IF(ROUND(SUM(CK7),1)&lt;ROUND(SUM(Tableau_B!CK7),1),"Supply &lt; Use",""))</f>
        <v/>
      </c>
    </row>
    <row r="8" spans="1:90" s="15"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1"/>
      <c r="CI8" s="11"/>
      <c r="CJ8" s="16">
        <v>19614.734201720574</v>
      </c>
      <c r="CK8" s="14">
        <v>19614.734201720574</v>
      </c>
      <c r="CL8" s="8" t="str">
        <f>IF(ROUND(SUM(CK8),1)&gt;ROUND(SUM(Tableau_B!CK8),1),"Supply &gt; Use",IF(ROUND(SUM(CK8),1)&lt;ROUND(SUM(Tableau_B!CK8),1),"Supply &lt; Use",""))</f>
        <v/>
      </c>
    </row>
    <row r="9" spans="1:90" s="15"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1"/>
      <c r="CI9" s="11"/>
      <c r="CJ9" s="16">
        <v>59675.703220237847</v>
      </c>
      <c r="CK9" s="14">
        <v>59675.703220237847</v>
      </c>
      <c r="CL9" s="8" t="str">
        <f>IF(ROUND(SUM(CK9),1)&gt;ROUND(SUM(Tableau_B!CK9),1),"Supply &gt; Use",IF(ROUND(SUM(CK9),1)&lt;ROUND(SUM(Tableau_B!CK9),1),"Supply &lt; Use",""))</f>
        <v/>
      </c>
    </row>
    <row r="10" spans="1:90" s="15"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1"/>
      <c r="CI10" s="11"/>
      <c r="CJ10" s="17">
        <v>112.75130225054946</v>
      </c>
      <c r="CK10" s="14">
        <v>112.75130225054946</v>
      </c>
      <c r="CL10" s="8" t="str">
        <f>IF(ROUND(SUM(CK10),1)&gt;ROUND(SUM(Tableau_B!CK10),1),"Supply &gt; Use",IF(ROUND(SUM(CK10),1)&lt;ROUND(SUM(Tableau_B!CK10),1),"Supply &lt; Use",""))</f>
        <v/>
      </c>
    </row>
    <row r="11" spans="1:90" s="22" customFormat="1" ht="26.25" customHeight="1" x14ac:dyDescent="0.25">
      <c r="A11" s="291" t="s">
        <v>130</v>
      </c>
      <c r="B11" s="212" t="s">
        <v>95</v>
      </c>
      <c r="C11" s="18">
        <v>1946380.9191053943</v>
      </c>
      <c r="D11" s="18">
        <v>54319.298998156344</v>
      </c>
      <c r="E11" s="18">
        <v>10935.050915401489</v>
      </c>
      <c r="F11" s="18">
        <v>43384.248082754857</v>
      </c>
      <c r="G11" s="18">
        <v>0</v>
      </c>
      <c r="H11" s="18">
        <v>0</v>
      </c>
      <c r="I11" s="18">
        <v>1580355.5519355841</v>
      </c>
      <c r="J11" s="18">
        <v>3347.1469805680981</v>
      </c>
      <c r="K11" s="18">
        <v>43.681963107647867</v>
      </c>
      <c r="L11" s="18">
        <v>670.14500406221669</v>
      </c>
      <c r="M11" s="18">
        <v>3648.2768295708656</v>
      </c>
      <c r="N11" s="18">
        <v>1414.8859441291645</v>
      </c>
      <c r="O11" s="18">
        <v>1487530.4963744639</v>
      </c>
      <c r="P11" s="18">
        <v>18899.813142700594</v>
      </c>
      <c r="Q11" s="18">
        <v>81.7089008323276</v>
      </c>
      <c r="R11" s="18">
        <v>784.44896311195964</v>
      </c>
      <c r="S11" s="18">
        <v>111.29796523525701</v>
      </c>
      <c r="T11" s="18">
        <v>63188.420562119805</v>
      </c>
      <c r="U11" s="18">
        <v>9.2502819691118443</v>
      </c>
      <c r="V11" s="18">
        <v>4.094162860379928</v>
      </c>
      <c r="W11" s="18">
        <v>2.9796921386931365</v>
      </c>
      <c r="X11" s="18">
        <v>11.865857096206408</v>
      </c>
      <c r="Y11" s="18">
        <v>7.3095100393459651</v>
      </c>
      <c r="Z11" s="18">
        <v>0.67531007154412348</v>
      </c>
      <c r="AA11" s="18">
        <v>594.63390886079492</v>
      </c>
      <c r="AB11" s="18">
        <v>4.4205826461193745</v>
      </c>
      <c r="AC11" s="18">
        <v>292363.19908500463</v>
      </c>
      <c r="AD11" s="18">
        <v>14990.62572437686</v>
      </c>
      <c r="AE11" s="18">
        <v>1.3671252236865236E-2</v>
      </c>
      <c r="AF11" s="18">
        <v>14990.612053124623</v>
      </c>
      <c r="AG11" s="18">
        <v>98.367704907479776</v>
      </c>
      <c r="AH11" s="18">
        <v>40.123807503188957</v>
      </c>
      <c r="AI11" s="18">
        <v>0</v>
      </c>
      <c r="AJ11" s="18">
        <v>40.123807503188957</v>
      </c>
      <c r="AK11" s="18">
        <v>0</v>
      </c>
      <c r="AL11" s="18">
        <v>0</v>
      </c>
      <c r="AM11" s="18">
        <v>0</v>
      </c>
      <c r="AN11" s="18">
        <v>0</v>
      </c>
      <c r="AO11" s="18">
        <v>0</v>
      </c>
      <c r="AP11" s="18">
        <v>0</v>
      </c>
      <c r="AQ11" s="18">
        <v>0</v>
      </c>
      <c r="AR11" s="18">
        <v>7.4017118471296035</v>
      </c>
      <c r="AS11" s="18">
        <v>1.5013447766548333E-2</v>
      </c>
      <c r="AT11" s="18">
        <v>0</v>
      </c>
      <c r="AU11" s="18">
        <v>1.5013447766548333E-2</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42.461545583767318</v>
      </c>
      <c r="BP11" s="18">
        <v>3934.0057010921992</v>
      </c>
      <c r="BQ11" s="18">
        <v>229.72897005598085</v>
      </c>
      <c r="BR11" s="18">
        <v>229.72897005598085</v>
      </c>
      <c r="BS11" s="18">
        <v>0</v>
      </c>
      <c r="BT11" s="18">
        <v>6.5211768164968209E-2</v>
      </c>
      <c r="BU11" s="18">
        <v>3.2343352313983588E-2</v>
      </c>
      <c r="BV11" s="18">
        <v>3.2868415850984628E-2</v>
      </c>
      <c r="BW11" s="18">
        <v>7.3696066652174166E-2</v>
      </c>
      <c r="BX11" s="18">
        <v>1.0238510265302618E-2</v>
      </c>
      <c r="BY11" s="18">
        <v>0</v>
      </c>
      <c r="BZ11" s="18">
        <v>6.3457556386871547E-2</v>
      </c>
      <c r="CA11" s="18">
        <v>0</v>
      </c>
      <c r="CB11" s="18">
        <v>0</v>
      </c>
      <c r="CC11" s="19"/>
      <c r="CD11" s="20"/>
      <c r="CE11" s="20"/>
      <c r="CF11" s="20"/>
      <c r="CG11" s="19"/>
      <c r="CH11" s="20"/>
      <c r="CI11" s="18">
        <v>4122892.6609781394</v>
      </c>
      <c r="CJ11" s="21"/>
      <c r="CK11" s="18">
        <v>6069273.5800835332</v>
      </c>
      <c r="CL11" s="8" t="str">
        <f>IF(ROUND(SUM(CK11),1)&gt;ROUND(SUM(Tableau_B!CK11),1),"Supply &gt; Use",IF(ROUND(SUM(CK11),1)&lt;ROUND(SUM(Tableau_B!CK11),1),"Supply &lt; Use",""))</f>
        <v/>
      </c>
    </row>
    <row r="12" spans="1:90" s="22" customFormat="1" ht="26.25" customHeight="1" x14ac:dyDescent="0.25">
      <c r="A12" s="292" t="s">
        <v>131</v>
      </c>
      <c r="B12" s="215" t="s">
        <v>96</v>
      </c>
      <c r="C12" s="23">
        <v>0</v>
      </c>
      <c r="D12" s="24">
        <v>0</v>
      </c>
      <c r="E12" s="25">
        <v>0</v>
      </c>
      <c r="F12" s="25">
        <v>0</v>
      </c>
      <c r="G12" s="25">
        <v>0</v>
      </c>
      <c r="H12" s="24">
        <v>0</v>
      </c>
      <c r="I12" s="24">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4">
        <v>0</v>
      </c>
      <c r="AD12" s="24">
        <v>0</v>
      </c>
      <c r="AE12" s="25">
        <v>0</v>
      </c>
      <c r="AF12" s="25">
        <v>0</v>
      </c>
      <c r="AG12" s="24">
        <v>0</v>
      </c>
      <c r="AH12" s="24">
        <v>0</v>
      </c>
      <c r="AI12" s="25">
        <v>0</v>
      </c>
      <c r="AJ12" s="25">
        <v>0</v>
      </c>
      <c r="AK12" s="25">
        <v>0</v>
      </c>
      <c r="AL12" s="24">
        <v>0</v>
      </c>
      <c r="AM12" s="25">
        <v>0</v>
      </c>
      <c r="AN12" s="25">
        <v>0</v>
      </c>
      <c r="AO12" s="25">
        <v>0</v>
      </c>
      <c r="AP12" s="25">
        <v>0</v>
      </c>
      <c r="AQ12" s="25">
        <v>0</v>
      </c>
      <c r="AR12" s="24">
        <v>0</v>
      </c>
      <c r="AS12" s="24">
        <v>0</v>
      </c>
      <c r="AT12" s="25">
        <v>0</v>
      </c>
      <c r="AU12" s="25">
        <v>0</v>
      </c>
      <c r="AV12" s="25">
        <v>0</v>
      </c>
      <c r="AW12" s="25">
        <v>0</v>
      </c>
      <c r="AX12" s="24">
        <v>0</v>
      </c>
      <c r="AY12" s="25">
        <v>0</v>
      </c>
      <c r="AZ12" s="25">
        <v>0</v>
      </c>
      <c r="BA12" s="25">
        <v>0</v>
      </c>
      <c r="BB12" s="24">
        <v>0</v>
      </c>
      <c r="BC12" s="25">
        <v>0</v>
      </c>
      <c r="BD12" s="24">
        <v>0</v>
      </c>
      <c r="BE12" s="25">
        <v>0</v>
      </c>
      <c r="BF12" s="25">
        <v>0</v>
      </c>
      <c r="BG12" s="25">
        <v>0</v>
      </c>
      <c r="BH12" s="25">
        <v>0</v>
      </c>
      <c r="BI12" s="25">
        <v>0</v>
      </c>
      <c r="BJ12" s="24">
        <v>0</v>
      </c>
      <c r="BK12" s="25">
        <v>0</v>
      </c>
      <c r="BL12" s="25">
        <v>0</v>
      </c>
      <c r="BM12" s="25">
        <v>0</v>
      </c>
      <c r="BN12" s="25">
        <v>0</v>
      </c>
      <c r="BO12" s="24">
        <v>0</v>
      </c>
      <c r="BP12" s="24">
        <v>0</v>
      </c>
      <c r="BQ12" s="24">
        <v>0</v>
      </c>
      <c r="BR12" s="25">
        <v>0</v>
      </c>
      <c r="BS12" s="25">
        <v>0</v>
      </c>
      <c r="BT12" s="24">
        <v>0</v>
      </c>
      <c r="BU12" s="25">
        <v>0</v>
      </c>
      <c r="BV12" s="25">
        <v>0</v>
      </c>
      <c r="BW12" s="24">
        <v>0</v>
      </c>
      <c r="BX12" s="25">
        <v>0</v>
      </c>
      <c r="BY12" s="25">
        <v>0</v>
      </c>
      <c r="BZ12" s="25">
        <v>0</v>
      </c>
      <c r="CA12" s="24">
        <v>0</v>
      </c>
      <c r="CB12" s="24">
        <v>0</v>
      </c>
      <c r="CC12" s="13"/>
      <c r="CD12" s="26"/>
      <c r="CE12" s="26"/>
      <c r="CF12" s="26"/>
      <c r="CG12" s="27"/>
      <c r="CH12" s="27"/>
      <c r="CI12" s="14">
        <v>109241.84819999999</v>
      </c>
      <c r="CJ12" s="11"/>
      <c r="CK12" s="14">
        <v>109241.84819999999</v>
      </c>
      <c r="CL12" s="8" t="str">
        <f>IF(ROUND(SUM(CK12),1)&gt;ROUND(SUM(Tableau_B!CK12),1),"Supply &gt; Use",IF(ROUND(SUM(CK12),1)&lt;ROUND(SUM(Tableau_B!CK12),1),"Supply &lt; Use",""))</f>
        <v/>
      </c>
    </row>
    <row r="13" spans="1:90" s="22" customFormat="1" ht="26.25" customHeight="1" x14ac:dyDescent="0.25">
      <c r="A13" s="293" t="s">
        <v>132</v>
      </c>
      <c r="B13" s="216" t="s">
        <v>97</v>
      </c>
      <c r="C13" s="23">
        <v>0</v>
      </c>
      <c r="D13" s="24">
        <v>0</v>
      </c>
      <c r="E13" s="25">
        <v>0</v>
      </c>
      <c r="F13" s="25">
        <v>0</v>
      </c>
      <c r="G13" s="25">
        <v>0</v>
      </c>
      <c r="H13" s="24">
        <v>0</v>
      </c>
      <c r="I13" s="24">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4">
        <v>0</v>
      </c>
      <c r="AD13" s="24">
        <v>0</v>
      </c>
      <c r="AE13" s="25">
        <v>0</v>
      </c>
      <c r="AF13" s="25">
        <v>0</v>
      </c>
      <c r="AG13" s="24">
        <v>0</v>
      </c>
      <c r="AH13" s="24">
        <v>0</v>
      </c>
      <c r="AI13" s="25">
        <v>0</v>
      </c>
      <c r="AJ13" s="25">
        <v>0</v>
      </c>
      <c r="AK13" s="25">
        <v>0</v>
      </c>
      <c r="AL13" s="24">
        <v>0</v>
      </c>
      <c r="AM13" s="25">
        <v>0</v>
      </c>
      <c r="AN13" s="25">
        <v>0</v>
      </c>
      <c r="AO13" s="25">
        <v>0</v>
      </c>
      <c r="AP13" s="25">
        <v>0</v>
      </c>
      <c r="AQ13" s="25">
        <v>0</v>
      </c>
      <c r="AR13" s="24">
        <v>0</v>
      </c>
      <c r="AS13" s="24">
        <v>0</v>
      </c>
      <c r="AT13" s="25">
        <v>0</v>
      </c>
      <c r="AU13" s="25">
        <v>0</v>
      </c>
      <c r="AV13" s="25">
        <v>0</v>
      </c>
      <c r="AW13" s="25">
        <v>0</v>
      </c>
      <c r="AX13" s="24">
        <v>0</v>
      </c>
      <c r="AY13" s="25">
        <v>0</v>
      </c>
      <c r="AZ13" s="25">
        <v>0</v>
      </c>
      <c r="BA13" s="25">
        <v>0</v>
      </c>
      <c r="BB13" s="24">
        <v>0</v>
      </c>
      <c r="BC13" s="25">
        <v>0</v>
      </c>
      <c r="BD13" s="24">
        <v>0</v>
      </c>
      <c r="BE13" s="25">
        <v>0</v>
      </c>
      <c r="BF13" s="25">
        <v>0</v>
      </c>
      <c r="BG13" s="25">
        <v>0</v>
      </c>
      <c r="BH13" s="25">
        <v>0</v>
      </c>
      <c r="BI13" s="25">
        <v>0</v>
      </c>
      <c r="BJ13" s="24">
        <v>0</v>
      </c>
      <c r="BK13" s="25">
        <v>0</v>
      </c>
      <c r="BL13" s="25">
        <v>0</v>
      </c>
      <c r="BM13" s="25">
        <v>0</v>
      </c>
      <c r="BN13" s="25">
        <v>0</v>
      </c>
      <c r="BO13" s="24">
        <v>0</v>
      </c>
      <c r="BP13" s="24">
        <v>0</v>
      </c>
      <c r="BQ13" s="24">
        <v>0</v>
      </c>
      <c r="BR13" s="25">
        <v>0</v>
      </c>
      <c r="BS13" s="25">
        <v>0</v>
      </c>
      <c r="BT13" s="24">
        <v>0</v>
      </c>
      <c r="BU13" s="25">
        <v>0</v>
      </c>
      <c r="BV13" s="25">
        <v>0</v>
      </c>
      <c r="BW13" s="24">
        <v>0</v>
      </c>
      <c r="BX13" s="25">
        <v>0</v>
      </c>
      <c r="BY13" s="25">
        <v>0</v>
      </c>
      <c r="BZ13" s="25">
        <v>0</v>
      </c>
      <c r="CA13" s="24">
        <v>0</v>
      </c>
      <c r="CB13" s="24">
        <v>0</v>
      </c>
      <c r="CC13" s="10"/>
      <c r="CD13" s="12"/>
      <c r="CE13" s="12"/>
      <c r="CF13" s="12"/>
      <c r="CG13" s="11"/>
      <c r="CH13" s="11"/>
      <c r="CI13" s="16">
        <v>11.792299999999999</v>
      </c>
      <c r="CJ13" s="11"/>
      <c r="CK13" s="14">
        <v>11.792299999999999</v>
      </c>
      <c r="CL13" s="8" t="str">
        <f>IF(ROUND(SUM(CK13),1)&gt;ROUND(SUM(Tableau_B!CK13),1),"Supply &gt; Use",IF(ROUND(SUM(CK13),1)&lt;ROUND(SUM(Tableau_B!CK13),1),"Supply &lt; Use",""))</f>
        <v/>
      </c>
    </row>
    <row r="14" spans="1:90" s="22" customFormat="1" ht="26.25" customHeight="1" x14ac:dyDescent="0.25">
      <c r="A14" s="293" t="s">
        <v>133</v>
      </c>
      <c r="B14" s="216" t="s">
        <v>98</v>
      </c>
      <c r="C14" s="23">
        <v>29440.0372862</v>
      </c>
      <c r="D14" s="24">
        <v>0</v>
      </c>
      <c r="E14" s="25">
        <v>0</v>
      </c>
      <c r="F14" s="25">
        <v>0</v>
      </c>
      <c r="G14" s="25">
        <v>0</v>
      </c>
      <c r="H14" s="24">
        <v>0</v>
      </c>
      <c r="I14" s="24">
        <v>29440.0372862</v>
      </c>
      <c r="J14" s="25">
        <v>0</v>
      </c>
      <c r="K14" s="25">
        <v>0</v>
      </c>
      <c r="L14" s="25">
        <v>0</v>
      </c>
      <c r="M14" s="25">
        <v>0</v>
      </c>
      <c r="N14" s="25">
        <v>0</v>
      </c>
      <c r="O14" s="25">
        <v>0</v>
      </c>
      <c r="P14" s="25">
        <v>0</v>
      </c>
      <c r="Q14" s="25">
        <v>0</v>
      </c>
      <c r="R14" s="25">
        <v>0</v>
      </c>
      <c r="S14" s="25">
        <v>0</v>
      </c>
      <c r="T14" s="25">
        <v>29440.0372862</v>
      </c>
      <c r="U14" s="25">
        <v>0</v>
      </c>
      <c r="V14" s="25">
        <v>0</v>
      </c>
      <c r="W14" s="25">
        <v>0</v>
      </c>
      <c r="X14" s="25">
        <v>0</v>
      </c>
      <c r="Y14" s="25">
        <v>0</v>
      </c>
      <c r="Z14" s="25">
        <v>0</v>
      </c>
      <c r="AA14" s="25">
        <v>0</v>
      </c>
      <c r="AB14" s="25">
        <v>0</v>
      </c>
      <c r="AC14" s="24">
        <v>0</v>
      </c>
      <c r="AD14" s="24">
        <v>0</v>
      </c>
      <c r="AE14" s="25">
        <v>0</v>
      </c>
      <c r="AF14" s="25">
        <v>0</v>
      </c>
      <c r="AG14" s="24">
        <v>0</v>
      </c>
      <c r="AH14" s="24">
        <v>0</v>
      </c>
      <c r="AI14" s="25">
        <v>0</v>
      </c>
      <c r="AJ14" s="25">
        <v>0</v>
      </c>
      <c r="AK14" s="25">
        <v>0</v>
      </c>
      <c r="AL14" s="24">
        <v>0</v>
      </c>
      <c r="AM14" s="25">
        <v>0</v>
      </c>
      <c r="AN14" s="25">
        <v>0</v>
      </c>
      <c r="AO14" s="25">
        <v>0</v>
      </c>
      <c r="AP14" s="25">
        <v>0</v>
      </c>
      <c r="AQ14" s="25">
        <v>0</v>
      </c>
      <c r="AR14" s="24">
        <v>0</v>
      </c>
      <c r="AS14" s="24">
        <v>0</v>
      </c>
      <c r="AT14" s="25">
        <v>0</v>
      </c>
      <c r="AU14" s="25">
        <v>0</v>
      </c>
      <c r="AV14" s="25">
        <v>0</v>
      </c>
      <c r="AW14" s="25">
        <v>0</v>
      </c>
      <c r="AX14" s="24">
        <v>0</v>
      </c>
      <c r="AY14" s="25">
        <v>0</v>
      </c>
      <c r="AZ14" s="25">
        <v>0</v>
      </c>
      <c r="BA14" s="25">
        <v>0</v>
      </c>
      <c r="BB14" s="24">
        <v>0</v>
      </c>
      <c r="BC14" s="25">
        <v>0</v>
      </c>
      <c r="BD14" s="24">
        <v>0</v>
      </c>
      <c r="BE14" s="25">
        <v>0</v>
      </c>
      <c r="BF14" s="25">
        <v>0</v>
      </c>
      <c r="BG14" s="25">
        <v>0</v>
      </c>
      <c r="BH14" s="25">
        <v>0</v>
      </c>
      <c r="BI14" s="25">
        <v>0</v>
      </c>
      <c r="BJ14" s="24">
        <v>0</v>
      </c>
      <c r="BK14" s="25">
        <v>0</v>
      </c>
      <c r="BL14" s="25">
        <v>0</v>
      </c>
      <c r="BM14" s="25">
        <v>0</v>
      </c>
      <c r="BN14" s="25">
        <v>0</v>
      </c>
      <c r="BO14" s="24">
        <v>0</v>
      </c>
      <c r="BP14" s="24">
        <v>0</v>
      </c>
      <c r="BQ14" s="24">
        <v>0</v>
      </c>
      <c r="BR14" s="25">
        <v>0</v>
      </c>
      <c r="BS14" s="25">
        <v>0</v>
      </c>
      <c r="BT14" s="24">
        <v>0</v>
      </c>
      <c r="BU14" s="25">
        <v>0</v>
      </c>
      <c r="BV14" s="25">
        <v>0</v>
      </c>
      <c r="BW14" s="24">
        <v>0</v>
      </c>
      <c r="BX14" s="25">
        <v>0</v>
      </c>
      <c r="BY14" s="25">
        <v>0</v>
      </c>
      <c r="BZ14" s="25">
        <v>0</v>
      </c>
      <c r="CA14" s="24">
        <v>0</v>
      </c>
      <c r="CB14" s="24">
        <v>0</v>
      </c>
      <c r="CC14" s="10"/>
      <c r="CD14" s="12"/>
      <c r="CE14" s="12"/>
      <c r="CF14" s="12"/>
      <c r="CG14" s="11"/>
      <c r="CH14" s="11"/>
      <c r="CI14" s="16">
        <v>0</v>
      </c>
      <c r="CJ14" s="11"/>
      <c r="CK14" s="14">
        <v>29440.0372862</v>
      </c>
      <c r="CL14" s="8" t="str">
        <f>IF(ROUND(SUM(CK14),1)&gt;ROUND(SUM(Tableau_B!CK14),1),"Supply &gt; Use",IF(ROUND(SUM(CK14),1)&lt;ROUND(SUM(Tableau_B!CK14),1),"Supply &lt; Use",""))</f>
        <v/>
      </c>
    </row>
    <row r="15" spans="1:90" s="22" customFormat="1" ht="26.25" customHeight="1" x14ac:dyDescent="0.25">
      <c r="A15" s="293" t="s">
        <v>134</v>
      </c>
      <c r="B15" s="216" t="s">
        <v>99</v>
      </c>
      <c r="C15" s="23">
        <v>33385.776848322334</v>
      </c>
      <c r="D15" s="24">
        <v>0</v>
      </c>
      <c r="E15" s="25">
        <v>0</v>
      </c>
      <c r="F15" s="25">
        <v>0</v>
      </c>
      <c r="G15" s="25">
        <v>0</v>
      </c>
      <c r="H15" s="24">
        <v>0</v>
      </c>
      <c r="I15" s="24">
        <v>33385.776848322334</v>
      </c>
      <c r="J15" s="25">
        <v>0</v>
      </c>
      <c r="K15" s="25">
        <v>0</v>
      </c>
      <c r="L15" s="25">
        <v>0</v>
      </c>
      <c r="M15" s="25">
        <v>0</v>
      </c>
      <c r="N15" s="25">
        <v>0</v>
      </c>
      <c r="O15" s="25">
        <v>0</v>
      </c>
      <c r="P15" s="25">
        <v>0</v>
      </c>
      <c r="Q15" s="25">
        <v>0</v>
      </c>
      <c r="R15" s="25">
        <v>0</v>
      </c>
      <c r="S15" s="25">
        <v>0</v>
      </c>
      <c r="T15" s="25">
        <v>33385.776848322334</v>
      </c>
      <c r="U15" s="25">
        <v>0</v>
      </c>
      <c r="V15" s="25">
        <v>0</v>
      </c>
      <c r="W15" s="25">
        <v>0</v>
      </c>
      <c r="X15" s="25">
        <v>0</v>
      </c>
      <c r="Y15" s="25">
        <v>0</v>
      </c>
      <c r="Z15" s="25">
        <v>0</v>
      </c>
      <c r="AA15" s="25">
        <v>0</v>
      </c>
      <c r="AB15" s="25">
        <v>0</v>
      </c>
      <c r="AC15" s="24">
        <v>0</v>
      </c>
      <c r="AD15" s="24">
        <v>0</v>
      </c>
      <c r="AE15" s="25">
        <v>0</v>
      </c>
      <c r="AF15" s="25">
        <v>0</v>
      </c>
      <c r="AG15" s="24">
        <v>0</v>
      </c>
      <c r="AH15" s="24">
        <v>0</v>
      </c>
      <c r="AI15" s="25">
        <v>0</v>
      </c>
      <c r="AJ15" s="25">
        <v>0</v>
      </c>
      <c r="AK15" s="25">
        <v>0</v>
      </c>
      <c r="AL15" s="24">
        <v>0</v>
      </c>
      <c r="AM15" s="25">
        <v>0</v>
      </c>
      <c r="AN15" s="25">
        <v>0</v>
      </c>
      <c r="AO15" s="25">
        <v>0</v>
      </c>
      <c r="AP15" s="25">
        <v>0</v>
      </c>
      <c r="AQ15" s="25">
        <v>0</v>
      </c>
      <c r="AR15" s="24">
        <v>0</v>
      </c>
      <c r="AS15" s="24">
        <v>0</v>
      </c>
      <c r="AT15" s="25">
        <v>0</v>
      </c>
      <c r="AU15" s="25">
        <v>0</v>
      </c>
      <c r="AV15" s="25">
        <v>0</v>
      </c>
      <c r="AW15" s="25">
        <v>0</v>
      </c>
      <c r="AX15" s="24">
        <v>0</v>
      </c>
      <c r="AY15" s="25">
        <v>0</v>
      </c>
      <c r="AZ15" s="25">
        <v>0</v>
      </c>
      <c r="BA15" s="25">
        <v>0</v>
      </c>
      <c r="BB15" s="24">
        <v>0</v>
      </c>
      <c r="BC15" s="25">
        <v>0</v>
      </c>
      <c r="BD15" s="24">
        <v>0</v>
      </c>
      <c r="BE15" s="25">
        <v>0</v>
      </c>
      <c r="BF15" s="25">
        <v>0</v>
      </c>
      <c r="BG15" s="25">
        <v>0</v>
      </c>
      <c r="BH15" s="25">
        <v>0</v>
      </c>
      <c r="BI15" s="25">
        <v>0</v>
      </c>
      <c r="BJ15" s="24">
        <v>0</v>
      </c>
      <c r="BK15" s="25">
        <v>0</v>
      </c>
      <c r="BL15" s="25">
        <v>0</v>
      </c>
      <c r="BM15" s="25">
        <v>0</v>
      </c>
      <c r="BN15" s="25">
        <v>0</v>
      </c>
      <c r="BO15" s="24">
        <v>0</v>
      </c>
      <c r="BP15" s="24">
        <v>0</v>
      </c>
      <c r="BQ15" s="24">
        <v>0</v>
      </c>
      <c r="BR15" s="25">
        <v>0</v>
      </c>
      <c r="BS15" s="25">
        <v>0</v>
      </c>
      <c r="BT15" s="24">
        <v>0</v>
      </c>
      <c r="BU15" s="25">
        <v>0</v>
      </c>
      <c r="BV15" s="25">
        <v>0</v>
      </c>
      <c r="BW15" s="24">
        <v>0</v>
      </c>
      <c r="BX15" s="25">
        <v>0</v>
      </c>
      <c r="BY15" s="25">
        <v>0</v>
      </c>
      <c r="BZ15" s="25">
        <v>0</v>
      </c>
      <c r="CA15" s="24">
        <v>0</v>
      </c>
      <c r="CB15" s="24">
        <v>0</v>
      </c>
      <c r="CC15" s="10"/>
      <c r="CD15" s="12"/>
      <c r="CE15" s="12"/>
      <c r="CF15" s="12"/>
      <c r="CG15" s="11"/>
      <c r="CH15" s="11"/>
      <c r="CI15" s="16">
        <v>25967.056799999998</v>
      </c>
      <c r="CJ15" s="11"/>
      <c r="CK15" s="14">
        <v>59352.833648322332</v>
      </c>
      <c r="CL15" s="8" t="str">
        <f>IF(ROUND(SUM(CK15),1)&gt;ROUND(SUM(Tableau_B!CK15),1),"Supply &gt; Use",IF(ROUND(SUM(CK15),1)&lt;ROUND(SUM(Tableau_B!CK15),1),"Supply &lt; Use",""))</f>
        <v/>
      </c>
    </row>
    <row r="16" spans="1:90" s="22" customFormat="1" ht="26.25" customHeight="1" x14ac:dyDescent="0.25">
      <c r="A16" s="293" t="s">
        <v>135</v>
      </c>
      <c r="B16" s="216" t="s">
        <v>100</v>
      </c>
      <c r="C16" s="23">
        <v>0</v>
      </c>
      <c r="D16" s="24">
        <v>0</v>
      </c>
      <c r="E16" s="25">
        <v>0</v>
      </c>
      <c r="F16" s="25">
        <v>0</v>
      </c>
      <c r="G16" s="25">
        <v>0</v>
      </c>
      <c r="H16" s="24">
        <v>0</v>
      </c>
      <c r="I16" s="24">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4">
        <v>0</v>
      </c>
      <c r="AD16" s="24">
        <v>0</v>
      </c>
      <c r="AE16" s="25">
        <v>0</v>
      </c>
      <c r="AF16" s="25">
        <v>0</v>
      </c>
      <c r="AG16" s="24">
        <v>0</v>
      </c>
      <c r="AH16" s="24">
        <v>0</v>
      </c>
      <c r="AI16" s="25">
        <v>0</v>
      </c>
      <c r="AJ16" s="25">
        <v>0</v>
      </c>
      <c r="AK16" s="25">
        <v>0</v>
      </c>
      <c r="AL16" s="24">
        <v>0</v>
      </c>
      <c r="AM16" s="25">
        <v>0</v>
      </c>
      <c r="AN16" s="25">
        <v>0</v>
      </c>
      <c r="AO16" s="25">
        <v>0</v>
      </c>
      <c r="AP16" s="25">
        <v>0</v>
      </c>
      <c r="AQ16" s="25">
        <v>0</v>
      </c>
      <c r="AR16" s="24">
        <v>0</v>
      </c>
      <c r="AS16" s="24">
        <v>0</v>
      </c>
      <c r="AT16" s="25">
        <v>0</v>
      </c>
      <c r="AU16" s="25">
        <v>0</v>
      </c>
      <c r="AV16" s="25">
        <v>0</v>
      </c>
      <c r="AW16" s="25">
        <v>0</v>
      </c>
      <c r="AX16" s="24">
        <v>0</v>
      </c>
      <c r="AY16" s="25">
        <v>0</v>
      </c>
      <c r="AZ16" s="25">
        <v>0</v>
      </c>
      <c r="BA16" s="25">
        <v>0</v>
      </c>
      <c r="BB16" s="24">
        <v>0</v>
      </c>
      <c r="BC16" s="25">
        <v>0</v>
      </c>
      <c r="BD16" s="24">
        <v>0</v>
      </c>
      <c r="BE16" s="25">
        <v>0</v>
      </c>
      <c r="BF16" s="25">
        <v>0</v>
      </c>
      <c r="BG16" s="25">
        <v>0</v>
      </c>
      <c r="BH16" s="25">
        <v>0</v>
      </c>
      <c r="BI16" s="25">
        <v>0</v>
      </c>
      <c r="BJ16" s="24">
        <v>0</v>
      </c>
      <c r="BK16" s="25">
        <v>0</v>
      </c>
      <c r="BL16" s="25">
        <v>0</v>
      </c>
      <c r="BM16" s="25">
        <v>0</v>
      </c>
      <c r="BN16" s="25">
        <v>0</v>
      </c>
      <c r="BO16" s="24">
        <v>0</v>
      </c>
      <c r="BP16" s="24">
        <v>0</v>
      </c>
      <c r="BQ16" s="24">
        <v>0</v>
      </c>
      <c r="BR16" s="25">
        <v>0</v>
      </c>
      <c r="BS16" s="25">
        <v>0</v>
      </c>
      <c r="BT16" s="24">
        <v>0</v>
      </c>
      <c r="BU16" s="25">
        <v>0</v>
      </c>
      <c r="BV16" s="25">
        <v>0</v>
      </c>
      <c r="BW16" s="24">
        <v>0</v>
      </c>
      <c r="BX16" s="25">
        <v>0</v>
      </c>
      <c r="BY16" s="25">
        <v>0</v>
      </c>
      <c r="BZ16" s="25">
        <v>0</v>
      </c>
      <c r="CA16" s="24">
        <v>0</v>
      </c>
      <c r="CB16" s="24">
        <v>0</v>
      </c>
      <c r="CC16" s="10"/>
      <c r="CD16" s="12"/>
      <c r="CE16" s="12"/>
      <c r="CF16" s="12"/>
      <c r="CG16" s="11"/>
      <c r="CH16" s="11"/>
      <c r="CI16" s="16">
        <v>1451975.5932416399</v>
      </c>
      <c r="CJ16" s="11"/>
      <c r="CK16" s="14">
        <v>1451975.5932416399</v>
      </c>
      <c r="CL16" s="8" t="str">
        <f>IF(ROUND(SUM(CK16),1)&gt;ROUND(SUM(Tableau_B!CK16),1),"Supply &gt; Use",IF(ROUND(SUM(CK16),1)&lt;ROUND(SUM(Tableau_B!CK16),1),"Supply &lt; Use",""))</f>
        <v/>
      </c>
    </row>
    <row r="17" spans="1:90" s="22" customFormat="1" ht="26.25" customHeight="1" x14ac:dyDescent="0.25">
      <c r="A17" s="293" t="s">
        <v>136</v>
      </c>
      <c r="B17" s="216" t="s">
        <v>101</v>
      </c>
      <c r="C17" s="23">
        <v>0</v>
      </c>
      <c r="D17" s="24">
        <v>0</v>
      </c>
      <c r="E17" s="25">
        <v>0</v>
      </c>
      <c r="F17" s="25">
        <v>0</v>
      </c>
      <c r="G17" s="25">
        <v>0</v>
      </c>
      <c r="H17" s="24">
        <v>0</v>
      </c>
      <c r="I17" s="24">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4">
        <v>0</v>
      </c>
      <c r="AD17" s="24">
        <v>0</v>
      </c>
      <c r="AE17" s="25">
        <v>0</v>
      </c>
      <c r="AF17" s="25">
        <v>0</v>
      </c>
      <c r="AG17" s="24">
        <v>0</v>
      </c>
      <c r="AH17" s="24">
        <v>0</v>
      </c>
      <c r="AI17" s="25">
        <v>0</v>
      </c>
      <c r="AJ17" s="25">
        <v>0</v>
      </c>
      <c r="AK17" s="25">
        <v>0</v>
      </c>
      <c r="AL17" s="24">
        <v>0</v>
      </c>
      <c r="AM17" s="25">
        <v>0</v>
      </c>
      <c r="AN17" s="25">
        <v>0</v>
      </c>
      <c r="AO17" s="25">
        <v>0</v>
      </c>
      <c r="AP17" s="25">
        <v>0</v>
      </c>
      <c r="AQ17" s="25">
        <v>0</v>
      </c>
      <c r="AR17" s="24">
        <v>0</v>
      </c>
      <c r="AS17" s="24">
        <v>0</v>
      </c>
      <c r="AT17" s="25">
        <v>0</v>
      </c>
      <c r="AU17" s="25">
        <v>0</v>
      </c>
      <c r="AV17" s="25">
        <v>0</v>
      </c>
      <c r="AW17" s="25">
        <v>0</v>
      </c>
      <c r="AX17" s="24">
        <v>0</v>
      </c>
      <c r="AY17" s="25">
        <v>0</v>
      </c>
      <c r="AZ17" s="25">
        <v>0</v>
      </c>
      <c r="BA17" s="25">
        <v>0</v>
      </c>
      <c r="BB17" s="24">
        <v>0</v>
      </c>
      <c r="BC17" s="25">
        <v>0</v>
      </c>
      <c r="BD17" s="24">
        <v>0</v>
      </c>
      <c r="BE17" s="25">
        <v>0</v>
      </c>
      <c r="BF17" s="25">
        <v>0</v>
      </c>
      <c r="BG17" s="25">
        <v>0</v>
      </c>
      <c r="BH17" s="25">
        <v>0</v>
      </c>
      <c r="BI17" s="25">
        <v>0</v>
      </c>
      <c r="BJ17" s="24">
        <v>0</v>
      </c>
      <c r="BK17" s="25">
        <v>0</v>
      </c>
      <c r="BL17" s="25">
        <v>0</v>
      </c>
      <c r="BM17" s="25">
        <v>0</v>
      </c>
      <c r="BN17" s="25">
        <v>0</v>
      </c>
      <c r="BO17" s="24">
        <v>0</v>
      </c>
      <c r="BP17" s="24">
        <v>0</v>
      </c>
      <c r="BQ17" s="24">
        <v>0</v>
      </c>
      <c r="BR17" s="25">
        <v>0</v>
      </c>
      <c r="BS17" s="25">
        <v>0</v>
      </c>
      <c r="BT17" s="24">
        <v>0</v>
      </c>
      <c r="BU17" s="25">
        <v>0</v>
      </c>
      <c r="BV17" s="25">
        <v>0</v>
      </c>
      <c r="BW17" s="24">
        <v>0</v>
      </c>
      <c r="BX17" s="25">
        <v>0</v>
      </c>
      <c r="BY17" s="25">
        <v>0</v>
      </c>
      <c r="BZ17" s="25">
        <v>0</v>
      </c>
      <c r="CA17" s="24">
        <v>0</v>
      </c>
      <c r="CB17" s="24">
        <v>0</v>
      </c>
      <c r="CC17" s="10"/>
      <c r="CD17" s="12"/>
      <c r="CE17" s="12"/>
      <c r="CF17" s="12"/>
      <c r="CG17" s="11"/>
      <c r="CH17" s="11"/>
      <c r="CI17" s="16">
        <v>804998.22</v>
      </c>
      <c r="CJ17" s="11"/>
      <c r="CK17" s="14">
        <v>804998.22</v>
      </c>
      <c r="CL17" s="8" t="str">
        <f>IF(ROUND(SUM(CK17),1)&gt;ROUND(SUM(Tableau_B!CK17),1),"Supply &gt; Use",IF(ROUND(SUM(CK17),1)&lt;ROUND(SUM(Tableau_B!CK17),1),"Supply &lt; Use",""))</f>
        <v/>
      </c>
    </row>
    <row r="18" spans="1:90" s="22" customFormat="1" ht="26.25" customHeight="1" x14ac:dyDescent="0.25">
      <c r="A18" s="293" t="s">
        <v>137</v>
      </c>
      <c r="B18" s="216" t="s">
        <v>102</v>
      </c>
      <c r="C18" s="23">
        <v>186910.13250000001</v>
      </c>
      <c r="D18" s="24">
        <v>0</v>
      </c>
      <c r="E18" s="25">
        <v>0</v>
      </c>
      <c r="F18" s="25">
        <v>0</v>
      </c>
      <c r="G18" s="25">
        <v>0</v>
      </c>
      <c r="H18" s="24">
        <v>0</v>
      </c>
      <c r="I18" s="24">
        <v>186910.13250000001</v>
      </c>
      <c r="J18" s="25">
        <v>0</v>
      </c>
      <c r="K18" s="25">
        <v>0</v>
      </c>
      <c r="L18" s="25">
        <v>0</v>
      </c>
      <c r="M18" s="25">
        <v>0</v>
      </c>
      <c r="N18" s="25">
        <v>0</v>
      </c>
      <c r="O18" s="25">
        <v>186910.13250000001</v>
      </c>
      <c r="P18" s="25">
        <v>0</v>
      </c>
      <c r="Q18" s="25">
        <v>0</v>
      </c>
      <c r="R18" s="25">
        <v>0</v>
      </c>
      <c r="S18" s="25">
        <v>0</v>
      </c>
      <c r="T18" s="25">
        <v>0</v>
      </c>
      <c r="U18" s="25">
        <v>0</v>
      </c>
      <c r="V18" s="25">
        <v>0</v>
      </c>
      <c r="W18" s="25">
        <v>0</v>
      </c>
      <c r="X18" s="25">
        <v>0</v>
      </c>
      <c r="Y18" s="25">
        <v>0</v>
      </c>
      <c r="Z18" s="25">
        <v>0</v>
      </c>
      <c r="AA18" s="25">
        <v>0</v>
      </c>
      <c r="AB18" s="25">
        <v>0</v>
      </c>
      <c r="AC18" s="24">
        <v>0</v>
      </c>
      <c r="AD18" s="24">
        <v>0</v>
      </c>
      <c r="AE18" s="25">
        <v>0</v>
      </c>
      <c r="AF18" s="25">
        <v>0</v>
      </c>
      <c r="AG18" s="24">
        <v>0</v>
      </c>
      <c r="AH18" s="24">
        <v>0</v>
      </c>
      <c r="AI18" s="25">
        <v>0</v>
      </c>
      <c r="AJ18" s="25">
        <v>0</v>
      </c>
      <c r="AK18" s="25">
        <v>0</v>
      </c>
      <c r="AL18" s="24">
        <v>0</v>
      </c>
      <c r="AM18" s="25">
        <v>0</v>
      </c>
      <c r="AN18" s="25">
        <v>0</v>
      </c>
      <c r="AO18" s="25">
        <v>0</v>
      </c>
      <c r="AP18" s="25">
        <v>0</v>
      </c>
      <c r="AQ18" s="25">
        <v>0</v>
      </c>
      <c r="AR18" s="24">
        <v>0</v>
      </c>
      <c r="AS18" s="24">
        <v>0</v>
      </c>
      <c r="AT18" s="25">
        <v>0</v>
      </c>
      <c r="AU18" s="25">
        <v>0</v>
      </c>
      <c r="AV18" s="25">
        <v>0</v>
      </c>
      <c r="AW18" s="25">
        <v>0</v>
      </c>
      <c r="AX18" s="24">
        <v>0</v>
      </c>
      <c r="AY18" s="25">
        <v>0</v>
      </c>
      <c r="AZ18" s="25">
        <v>0</v>
      </c>
      <c r="BA18" s="25">
        <v>0</v>
      </c>
      <c r="BB18" s="24">
        <v>0</v>
      </c>
      <c r="BC18" s="25">
        <v>0</v>
      </c>
      <c r="BD18" s="24">
        <v>0</v>
      </c>
      <c r="BE18" s="25">
        <v>0</v>
      </c>
      <c r="BF18" s="25">
        <v>0</v>
      </c>
      <c r="BG18" s="25">
        <v>0</v>
      </c>
      <c r="BH18" s="25">
        <v>0</v>
      </c>
      <c r="BI18" s="25">
        <v>0</v>
      </c>
      <c r="BJ18" s="24">
        <v>0</v>
      </c>
      <c r="BK18" s="25">
        <v>0</v>
      </c>
      <c r="BL18" s="25">
        <v>0</v>
      </c>
      <c r="BM18" s="25">
        <v>0</v>
      </c>
      <c r="BN18" s="25">
        <v>0</v>
      </c>
      <c r="BO18" s="24">
        <v>0</v>
      </c>
      <c r="BP18" s="24">
        <v>0</v>
      </c>
      <c r="BQ18" s="24">
        <v>0</v>
      </c>
      <c r="BR18" s="25">
        <v>0</v>
      </c>
      <c r="BS18" s="25">
        <v>0</v>
      </c>
      <c r="BT18" s="24">
        <v>0</v>
      </c>
      <c r="BU18" s="25">
        <v>0</v>
      </c>
      <c r="BV18" s="25">
        <v>0</v>
      </c>
      <c r="BW18" s="24">
        <v>0</v>
      </c>
      <c r="BX18" s="25">
        <v>0</v>
      </c>
      <c r="BY18" s="25">
        <v>0</v>
      </c>
      <c r="BZ18" s="25">
        <v>0</v>
      </c>
      <c r="CA18" s="24">
        <v>0</v>
      </c>
      <c r="CB18" s="24">
        <v>0</v>
      </c>
      <c r="CC18" s="10"/>
      <c r="CD18" s="12"/>
      <c r="CE18" s="12"/>
      <c r="CF18" s="12"/>
      <c r="CG18" s="11"/>
      <c r="CH18" s="11"/>
      <c r="CI18" s="16">
        <v>64846.2</v>
      </c>
      <c r="CJ18" s="11"/>
      <c r="CK18" s="14">
        <v>251756.33250000002</v>
      </c>
      <c r="CL18" s="8" t="str">
        <f>IF(ROUND(SUM(CK18),1)&gt;ROUND(SUM(Tableau_B!CK18),1),"Supply &gt; Use",IF(ROUND(SUM(CK18),1)&lt;ROUND(SUM(Tableau_B!CK18),1),"Supply &lt; Use",""))</f>
        <v/>
      </c>
    </row>
    <row r="19" spans="1:90" s="22" customFormat="1" ht="26.25" customHeight="1" x14ac:dyDescent="0.25">
      <c r="A19" s="293" t="s">
        <v>138</v>
      </c>
      <c r="B19" s="216" t="s">
        <v>103</v>
      </c>
      <c r="C19" s="23">
        <v>95734.766400000008</v>
      </c>
      <c r="D19" s="24">
        <v>0</v>
      </c>
      <c r="E19" s="25">
        <v>0</v>
      </c>
      <c r="F19" s="25">
        <v>0</v>
      </c>
      <c r="G19" s="25">
        <v>0</v>
      </c>
      <c r="H19" s="24">
        <v>0</v>
      </c>
      <c r="I19" s="24">
        <v>95734.766400000008</v>
      </c>
      <c r="J19" s="25">
        <v>0</v>
      </c>
      <c r="K19" s="25">
        <v>0</v>
      </c>
      <c r="L19" s="25">
        <v>0</v>
      </c>
      <c r="M19" s="25">
        <v>0</v>
      </c>
      <c r="N19" s="25">
        <v>0</v>
      </c>
      <c r="O19" s="25">
        <v>95734.766400000008</v>
      </c>
      <c r="P19" s="25">
        <v>0</v>
      </c>
      <c r="Q19" s="25">
        <v>0</v>
      </c>
      <c r="R19" s="25">
        <v>0</v>
      </c>
      <c r="S19" s="25">
        <v>0</v>
      </c>
      <c r="T19" s="25">
        <v>0</v>
      </c>
      <c r="U19" s="25">
        <v>0</v>
      </c>
      <c r="V19" s="25">
        <v>0</v>
      </c>
      <c r="W19" s="25">
        <v>0</v>
      </c>
      <c r="X19" s="25">
        <v>0</v>
      </c>
      <c r="Y19" s="25">
        <v>0</v>
      </c>
      <c r="Z19" s="25">
        <v>0</v>
      </c>
      <c r="AA19" s="25">
        <v>0</v>
      </c>
      <c r="AB19" s="25">
        <v>0</v>
      </c>
      <c r="AC19" s="24">
        <v>0</v>
      </c>
      <c r="AD19" s="24">
        <v>0</v>
      </c>
      <c r="AE19" s="25">
        <v>0</v>
      </c>
      <c r="AF19" s="25">
        <v>0</v>
      </c>
      <c r="AG19" s="24">
        <v>0</v>
      </c>
      <c r="AH19" s="24">
        <v>0</v>
      </c>
      <c r="AI19" s="25">
        <v>0</v>
      </c>
      <c r="AJ19" s="25">
        <v>0</v>
      </c>
      <c r="AK19" s="25">
        <v>0</v>
      </c>
      <c r="AL19" s="24">
        <v>0</v>
      </c>
      <c r="AM19" s="25">
        <v>0</v>
      </c>
      <c r="AN19" s="25">
        <v>0</v>
      </c>
      <c r="AO19" s="25">
        <v>0</v>
      </c>
      <c r="AP19" s="25">
        <v>0</v>
      </c>
      <c r="AQ19" s="25">
        <v>0</v>
      </c>
      <c r="AR19" s="24">
        <v>0</v>
      </c>
      <c r="AS19" s="24">
        <v>0</v>
      </c>
      <c r="AT19" s="25">
        <v>0</v>
      </c>
      <c r="AU19" s="25">
        <v>0</v>
      </c>
      <c r="AV19" s="25">
        <v>0</v>
      </c>
      <c r="AW19" s="25">
        <v>0</v>
      </c>
      <c r="AX19" s="24">
        <v>0</v>
      </c>
      <c r="AY19" s="25">
        <v>0</v>
      </c>
      <c r="AZ19" s="25">
        <v>0</v>
      </c>
      <c r="BA19" s="25">
        <v>0</v>
      </c>
      <c r="BB19" s="24">
        <v>0</v>
      </c>
      <c r="BC19" s="25">
        <v>0</v>
      </c>
      <c r="BD19" s="24">
        <v>0</v>
      </c>
      <c r="BE19" s="25">
        <v>0</v>
      </c>
      <c r="BF19" s="25">
        <v>0</v>
      </c>
      <c r="BG19" s="25">
        <v>0</v>
      </c>
      <c r="BH19" s="25">
        <v>0</v>
      </c>
      <c r="BI19" s="25">
        <v>0</v>
      </c>
      <c r="BJ19" s="24">
        <v>0</v>
      </c>
      <c r="BK19" s="25">
        <v>0</v>
      </c>
      <c r="BL19" s="25">
        <v>0</v>
      </c>
      <c r="BM19" s="25">
        <v>0</v>
      </c>
      <c r="BN19" s="25">
        <v>0</v>
      </c>
      <c r="BO19" s="24">
        <v>0</v>
      </c>
      <c r="BP19" s="24">
        <v>0</v>
      </c>
      <c r="BQ19" s="24">
        <v>0</v>
      </c>
      <c r="BR19" s="25">
        <v>0</v>
      </c>
      <c r="BS19" s="25">
        <v>0</v>
      </c>
      <c r="BT19" s="24">
        <v>0</v>
      </c>
      <c r="BU19" s="25">
        <v>0</v>
      </c>
      <c r="BV19" s="25">
        <v>0</v>
      </c>
      <c r="BW19" s="24">
        <v>0</v>
      </c>
      <c r="BX19" s="25">
        <v>0</v>
      </c>
      <c r="BY19" s="25">
        <v>0</v>
      </c>
      <c r="BZ19" s="25">
        <v>0</v>
      </c>
      <c r="CA19" s="24">
        <v>0</v>
      </c>
      <c r="CB19" s="24">
        <v>0</v>
      </c>
      <c r="CC19" s="10"/>
      <c r="CD19" s="12"/>
      <c r="CE19" s="12"/>
      <c r="CF19" s="12"/>
      <c r="CG19" s="11"/>
      <c r="CH19" s="11"/>
      <c r="CI19" s="16">
        <v>64031.3</v>
      </c>
      <c r="CJ19" s="11"/>
      <c r="CK19" s="14">
        <v>159766.06640000001</v>
      </c>
      <c r="CL19" s="8" t="str">
        <f>IF(ROUND(SUM(CK19),1)&gt;ROUND(SUM(Tableau_B!CK19),1),"Supply &gt; Use",IF(ROUND(SUM(CK19),1)&lt;ROUND(SUM(Tableau_B!CK19),1),"Supply &lt; Use",""))</f>
        <v/>
      </c>
    </row>
    <row r="20" spans="1:90" s="22" customFormat="1" ht="26.25" customHeight="1" x14ac:dyDescent="0.25">
      <c r="A20" s="293" t="s">
        <v>139</v>
      </c>
      <c r="B20" s="216" t="s">
        <v>104</v>
      </c>
      <c r="C20" s="23">
        <v>121814</v>
      </c>
      <c r="D20" s="24">
        <v>0</v>
      </c>
      <c r="E20" s="25">
        <v>0</v>
      </c>
      <c r="F20" s="25">
        <v>0</v>
      </c>
      <c r="G20" s="25">
        <v>0</v>
      </c>
      <c r="H20" s="24">
        <v>0</v>
      </c>
      <c r="I20" s="24">
        <v>121814</v>
      </c>
      <c r="J20" s="25">
        <v>0</v>
      </c>
      <c r="K20" s="25">
        <v>0</v>
      </c>
      <c r="L20" s="25">
        <v>0</v>
      </c>
      <c r="M20" s="25">
        <v>0</v>
      </c>
      <c r="N20" s="25">
        <v>0</v>
      </c>
      <c r="O20" s="25">
        <v>121814</v>
      </c>
      <c r="P20" s="25">
        <v>0</v>
      </c>
      <c r="Q20" s="25">
        <v>0</v>
      </c>
      <c r="R20" s="25">
        <v>0</v>
      </c>
      <c r="S20" s="25">
        <v>0</v>
      </c>
      <c r="T20" s="25">
        <v>0</v>
      </c>
      <c r="U20" s="25">
        <v>0</v>
      </c>
      <c r="V20" s="25">
        <v>0</v>
      </c>
      <c r="W20" s="25">
        <v>0</v>
      </c>
      <c r="X20" s="25">
        <v>0</v>
      </c>
      <c r="Y20" s="25">
        <v>0</v>
      </c>
      <c r="Z20" s="25">
        <v>0</v>
      </c>
      <c r="AA20" s="25">
        <v>0</v>
      </c>
      <c r="AB20" s="25">
        <v>0</v>
      </c>
      <c r="AC20" s="24">
        <v>0</v>
      </c>
      <c r="AD20" s="24">
        <v>0</v>
      </c>
      <c r="AE20" s="25">
        <v>0</v>
      </c>
      <c r="AF20" s="25">
        <v>0</v>
      </c>
      <c r="AG20" s="24">
        <v>0</v>
      </c>
      <c r="AH20" s="24">
        <v>0</v>
      </c>
      <c r="AI20" s="25">
        <v>0</v>
      </c>
      <c r="AJ20" s="25">
        <v>0</v>
      </c>
      <c r="AK20" s="25">
        <v>0</v>
      </c>
      <c r="AL20" s="24">
        <v>0</v>
      </c>
      <c r="AM20" s="25">
        <v>0</v>
      </c>
      <c r="AN20" s="25">
        <v>0</v>
      </c>
      <c r="AO20" s="25">
        <v>0</v>
      </c>
      <c r="AP20" s="25">
        <v>0</v>
      </c>
      <c r="AQ20" s="25">
        <v>0</v>
      </c>
      <c r="AR20" s="24">
        <v>0</v>
      </c>
      <c r="AS20" s="24">
        <v>0</v>
      </c>
      <c r="AT20" s="25">
        <v>0</v>
      </c>
      <c r="AU20" s="25">
        <v>0</v>
      </c>
      <c r="AV20" s="25">
        <v>0</v>
      </c>
      <c r="AW20" s="25">
        <v>0</v>
      </c>
      <c r="AX20" s="24">
        <v>0</v>
      </c>
      <c r="AY20" s="25">
        <v>0</v>
      </c>
      <c r="AZ20" s="25">
        <v>0</v>
      </c>
      <c r="BA20" s="25">
        <v>0</v>
      </c>
      <c r="BB20" s="24">
        <v>0</v>
      </c>
      <c r="BC20" s="25">
        <v>0</v>
      </c>
      <c r="BD20" s="24">
        <v>0</v>
      </c>
      <c r="BE20" s="25">
        <v>0</v>
      </c>
      <c r="BF20" s="25">
        <v>0</v>
      </c>
      <c r="BG20" s="25">
        <v>0</v>
      </c>
      <c r="BH20" s="25">
        <v>0</v>
      </c>
      <c r="BI20" s="25">
        <v>0</v>
      </c>
      <c r="BJ20" s="24">
        <v>0</v>
      </c>
      <c r="BK20" s="25">
        <v>0</v>
      </c>
      <c r="BL20" s="25">
        <v>0</v>
      </c>
      <c r="BM20" s="25">
        <v>0</v>
      </c>
      <c r="BN20" s="25">
        <v>0</v>
      </c>
      <c r="BO20" s="24">
        <v>0</v>
      </c>
      <c r="BP20" s="24">
        <v>0</v>
      </c>
      <c r="BQ20" s="24">
        <v>0</v>
      </c>
      <c r="BR20" s="25">
        <v>0</v>
      </c>
      <c r="BS20" s="25">
        <v>0</v>
      </c>
      <c r="BT20" s="24">
        <v>0</v>
      </c>
      <c r="BU20" s="25">
        <v>0</v>
      </c>
      <c r="BV20" s="25">
        <v>0</v>
      </c>
      <c r="BW20" s="24">
        <v>0</v>
      </c>
      <c r="BX20" s="25">
        <v>0</v>
      </c>
      <c r="BY20" s="25">
        <v>0</v>
      </c>
      <c r="BZ20" s="25">
        <v>0</v>
      </c>
      <c r="CA20" s="24">
        <v>0</v>
      </c>
      <c r="CB20" s="24">
        <v>0</v>
      </c>
      <c r="CC20" s="10"/>
      <c r="CD20" s="12"/>
      <c r="CE20" s="12"/>
      <c r="CF20" s="12"/>
      <c r="CG20" s="11"/>
      <c r="CH20" s="11"/>
      <c r="CI20" s="16">
        <v>170442.8</v>
      </c>
      <c r="CJ20" s="11"/>
      <c r="CK20" s="14">
        <v>292256.8</v>
      </c>
      <c r="CL20" s="8" t="str">
        <f>IF(ROUND(SUM(CK20),1)&gt;ROUND(SUM(Tableau_B!CK20),1),"Supply &gt; Use",IF(ROUND(SUM(CK20),1)&lt;ROUND(SUM(Tableau_B!CK20),1),"Supply &lt; Use",""))</f>
        <v/>
      </c>
    </row>
    <row r="21" spans="1:90" s="22" customFormat="1" ht="26.25" customHeight="1" x14ac:dyDescent="0.25">
      <c r="A21" s="293" t="s">
        <v>140</v>
      </c>
      <c r="B21" s="216" t="s">
        <v>105</v>
      </c>
      <c r="C21" s="23">
        <v>210503.91983242205</v>
      </c>
      <c r="D21" s="24">
        <v>0</v>
      </c>
      <c r="E21" s="25">
        <v>0</v>
      </c>
      <c r="F21" s="25">
        <v>0</v>
      </c>
      <c r="G21" s="25">
        <v>0</v>
      </c>
      <c r="H21" s="24">
        <v>0</v>
      </c>
      <c r="I21" s="24">
        <v>210503.91983242205</v>
      </c>
      <c r="J21" s="25">
        <v>0</v>
      </c>
      <c r="K21" s="25">
        <v>0</v>
      </c>
      <c r="L21" s="25">
        <v>0</v>
      </c>
      <c r="M21" s="25">
        <v>0</v>
      </c>
      <c r="N21" s="25">
        <v>0</v>
      </c>
      <c r="O21" s="25">
        <v>210503.91983242205</v>
      </c>
      <c r="P21" s="25">
        <v>0</v>
      </c>
      <c r="Q21" s="25">
        <v>0</v>
      </c>
      <c r="R21" s="25">
        <v>0</v>
      </c>
      <c r="S21" s="25">
        <v>0</v>
      </c>
      <c r="T21" s="25">
        <v>0</v>
      </c>
      <c r="U21" s="25">
        <v>0</v>
      </c>
      <c r="V21" s="25">
        <v>0</v>
      </c>
      <c r="W21" s="25">
        <v>0</v>
      </c>
      <c r="X21" s="25">
        <v>0</v>
      </c>
      <c r="Y21" s="25">
        <v>0</v>
      </c>
      <c r="Z21" s="25">
        <v>0</v>
      </c>
      <c r="AA21" s="25">
        <v>0</v>
      </c>
      <c r="AB21" s="25">
        <v>0</v>
      </c>
      <c r="AC21" s="24">
        <v>0</v>
      </c>
      <c r="AD21" s="24">
        <v>0</v>
      </c>
      <c r="AE21" s="25">
        <v>0</v>
      </c>
      <c r="AF21" s="25">
        <v>0</v>
      </c>
      <c r="AG21" s="24">
        <v>0</v>
      </c>
      <c r="AH21" s="24">
        <v>0</v>
      </c>
      <c r="AI21" s="25">
        <v>0</v>
      </c>
      <c r="AJ21" s="25">
        <v>0</v>
      </c>
      <c r="AK21" s="25">
        <v>0</v>
      </c>
      <c r="AL21" s="24">
        <v>0</v>
      </c>
      <c r="AM21" s="25">
        <v>0</v>
      </c>
      <c r="AN21" s="25">
        <v>0</v>
      </c>
      <c r="AO21" s="25">
        <v>0</v>
      </c>
      <c r="AP21" s="25">
        <v>0</v>
      </c>
      <c r="AQ21" s="25">
        <v>0</v>
      </c>
      <c r="AR21" s="24">
        <v>0</v>
      </c>
      <c r="AS21" s="24">
        <v>0</v>
      </c>
      <c r="AT21" s="25">
        <v>0</v>
      </c>
      <c r="AU21" s="25">
        <v>0</v>
      </c>
      <c r="AV21" s="25">
        <v>0</v>
      </c>
      <c r="AW21" s="25">
        <v>0</v>
      </c>
      <c r="AX21" s="24">
        <v>0</v>
      </c>
      <c r="AY21" s="25">
        <v>0</v>
      </c>
      <c r="AZ21" s="25">
        <v>0</v>
      </c>
      <c r="BA21" s="25">
        <v>0</v>
      </c>
      <c r="BB21" s="24">
        <v>0</v>
      </c>
      <c r="BC21" s="25">
        <v>0</v>
      </c>
      <c r="BD21" s="24">
        <v>0</v>
      </c>
      <c r="BE21" s="25">
        <v>0</v>
      </c>
      <c r="BF21" s="25">
        <v>0</v>
      </c>
      <c r="BG21" s="25">
        <v>0</v>
      </c>
      <c r="BH21" s="25">
        <v>0</v>
      </c>
      <c r="BI21" s="25">
        <v>0</v>
      </c>
      <c r="BJ21" s="24">
        <v>0</v>
      </c>
      <c r="BK21" s="25">
        <v>0</v>
      </c>
      <c r="BL21" s="25">
        <v>0</v>
      </c>
      <c r="BM21" s="25">
        <v>0</v>
      </c>
      <c r="BN21" s="25">
        <v>0</v>
      </c>
      <c r="BO21" s="24">
        <v>0</v>
      </c>
      <c r="BP21" s="24">
        <v>0</v>
      </c>
      <c r="BQ21" s="24">
        <v>0</v>
      </c>
      <c r="BR21" s="25">
        <v>0</v>
      </c>
      <c r="BS21" s="25">
        <v>0</v>
      </c>
      <c r="BT21" s="24">
        <v>0</v>
      </c>
      <c r="BU21" s="25">
        <v>0</v>
      </c>
      <c r="BV21" s="25">
        <v>0</v>
      </c>
      <c r="BW21" s="24">
        <v>0</v>
      </c>
      <c r="BX21" s="25">
        <v>0</v>
      </c>
      <c r="BY21" s="25">
        <v>0</v>
      </c>
      <c r="BZ21" s="25">
        <v>0</v>
      </c>
      <c r="CA21" s="24">
        <v>0</v>
      </c>
      <c r="CB21" s="24">
        <v>0</v>
      </c>
      <c r="CC21" s="10"/>
      <c r="CD21" s="12"/>
      <c r="CE21" s="12"/>
      <c r="CF21" s="12"/>
      <c r="CG21" s="11"/>
      <c r="CH21" s="11"/>
      <c r="CI21" s="16">
        <v>325752.86902280001</v>
      </c>
      <c r="CJ21" s="11"/>
      <c r="CK21" s="14">
        <v>536256.78885522205</v>
      </c>
      <c r="CL21" s="8" t="str">
        <f>IF(ROUND(SUM(CK21),1)&gt;ROUND(SUM(Tableau_B!CK21),1),"Supply &gt; Use",IF(ROUND(SUM(CK21),1)&lt;ROUND(SUM(Tableau_B!CK21),1),"Supply &lt; Use",""))</f>
        <v/>
      </c>
    </row>
    <row r="22" spans="1:90" s="22" customFormat="1" ht="26.25" customHeight="1" x14ac:dyDescent="0.25">
      <c r="A22" s="293" t="s">
        <v>141</v>
      </c>
      <c r="B22" s="216" t="s">
        <v>106</v>
      </c>
      <c r="C22" s="23">
        <v>416941.30426757794</v>
      </c>
      <c r="D22" s="24">
        <v>0</v>
      </c>
      <c r="E22" s="25">
        <v>0</v>
      </c>
      <c r="F22" s="25">
        <v>0</v>
      </c>
      <c r="G22" s="25">
        <v>0</v>
      </c>
      <c r="H22" s="24">
        <v>0</v>
      </c>
      <c r="I22" s="24">
        <v>416941.30426757794</v>
      </c>
      <c r="J22" s="25">
        <v>0</v>
      </c>
      <c r="K22" s="25">
        <v>0</v>
      </c>
      <c r="L22" s="25">
        <v>0</v>
      </c>
      <c r="M22" s="25">
        <v>0</v>
      </c>
      <c r="N22" s="25">
        <v>0</v>
      </c>
      <c r="O22" s="25">
        <v>416941.30426757794</v>
      </c>
      <c r="P22" s="25">
        <v>0</v>
      </c>
      <c r="Q22" s="25">
        <v>0</v>
      </c>
      <c r="R22" s="25">
        <v>0</v>
      </c>
      <c r="S22" s="25">
        <v>0</v>
      </c>
      <c r="T22" s="25">
        <v>0</v>
      </c>
      <c r="U22" s="25">
        <v>0</v>
      </c>
      <c r="V22" s="25">
        <v>0</v>
      </c>
      <c r="W22" s="25">
        <v>0</v>
      </c>
      <c r="X22" s="25">
        <v>0</v>
      </c>
      <c r="Y22" s="25">
        <v>0</v>
      </c>
      <c r="Z22" s="25">
        <v>0</v>
      </c>
      <c r="AA22" s="25">
        <v>0</v>
      </c>
      <c r="AB22" s="25">
        <v>0</v>
      </c>
      <c r="AC22" s="24">
        <v>0</v>
      </c>
      <c r="AD22" s="24">
        <v>0</v>
      </c>
      <c r="AE22" s="25">
        <v>0</v>
      </c>
      <c r="AF22" s="25">
        <v>0</v>
      </c>
      <c r="AG22" s="24">
        <v>0</v>
      </c>
      <c r="AH22" s="24">
        <v>0</v>
      </c>
      <c r="AI22" s="25">
        <v>0</v>
      </c>
      <c r="AJ22" s="25">
        <v>0</v>
      </c>
      <c r="AK22" s="25">
        <v>0</v>
      </c>
      <c r="AL22" s="24">
        <v>0</v>
      </c>
      <c r="AM22" s="25">
        <v>0</v>
      </c>
      <c r="AN22" s="25">
        <v>0</v>
      </c>
      <c r="AO22" s="25">
        <v>0</v>
      </c>
      <c r="AP22" s="25">
        <v>0</v>
      </c>
      <c r="AQ22" s="25">
        <v>0</v>
      </c>
      <c r="AR22" s="24">
        <v>0</v>
      </c>
      <c r="AS22" s="24">
        <v>0</v>
      </c>
      <c r="AT22" s="25">
        <v>0</v>
      </c>
      <c r="AU22" s="25">
        <v>0</v>
      </c>
      <c r="AV22" s="25">
        <v>0</v>
      </c>
      <c r="AW22" s="25">
        <v>0</v>
      </c>
      <c r="AX22" s="24">
        <v>0</v>
      </c>
      <c r="AY22" s="25">
        <v>0</v>
      </c>
      <c r="AZ22" s="25">
        <v>0</v>
      </c>
      <c r="BA22" s="25">
        <v>0</v>
      </c>
      <c r="BB22" s="24">
        <v>0</v>
      </c>
      <c r="BC22" s="25">
        <v>0</v>
      </c>
      <c r="BD22" s="24">
        <v>0</v>
      </c>
      <c r="BE22" s="25">
        <v>0</v>
      </c>
      <c r="BF22" s="25">
        <v>0</v>
      </c>
      <c r="BG22" s="25">
        <v>0</v>
      </c>
      <c r="BH22" s="25">
        <v>0</v>
      </c>
      <c r="BI22" s="25">
        <v>0</v>
      </c>
      <c r="BJ22" s="24">
        <v>0</v>
      </c>
      <c r="BK22" s="25">
        <v>0</v>
      </c>
      <c r="BL22" s="25">
        <v>0</v>
      </c>
      <c r="BM22" s="25">
        <v>0</v>
      </c>
      <c r="BN22" s="25">
        <v>0</v>
      </c>
      <c r="BO22" s="24">
        <v>0</v>
      </c>
      <c r="BP22" s="24">
        <v>0</v>
      </c>
      <c r="BQ22" s="24">
        <v>0</v>
      </c>
      <c r="BR22" s="25">
        <v>0</v>
      </c>
      <c r="BS22" s="25">
        <v>0</v>
      </c>
      <c r="BT22" s="24">
        <v>0</v>
      </c>
      <c r="BU22" s="25">
        <v>0</v>
      </c>
      <c r="BV22" s="25">
        <v>0</v>
      </c>
      <c r="BW22" s="24">
        <v>0</v>
      </c>
      <c r="BX22" s="25">
        <v>0</v>
      </c>
      <c r="BY22" s="25">
        <v>0</v>
      </c>
      <c r="BZ22" s="25">
        <v>0</v>
      </c>
      <c r="CA22" s="24">
        <v>0</v>
      </c>
      <c r="CB22" s="24">
        <v>0</v>
      </c>
      <c r="CC22" s="10"/>
      <c r="CD22" s="12"/>
      <c r="CE22" s="12"/>
      <c r="CF22" s="12"/>
      <c r="CG22" s="11"/>
      <c r="CH22" s="11"/>
      <c r="CI22" s="16">
        <v>71480.160000000003</v>
      </c>
      <c r="CJ22" s="11"/>
      <c r="CK22" s="14">
        <v>488421.46426757798</v>
      </c>
      <c r="CL22" s="8" t="str">
        <f>IF(ROUND(SUM(CK22),1)&gt;ROUND(SUM(Tableau_B!CK22),1),"Supply &gt; Use",IF(ROUND(SUM(CK22),1)&lt;ROUND(SUM(Tableau_B!CK22),1),"Supply &lt; Use",""))</f>
        <v/>
      </c>
    </row>
    <row r="23" spans="1:90" s="22" customFormat="1" ht="26.25" customHeight="1" x14ac:dyDescent="0.25">
      <c r="A23" s="293" t="s">
        <v>142</v>
      </c>
      <c r="B23" s="216" t="s">
        <v>107</v>
      </c>
      <c r="C23" s="23">
        <v>186214.00440000001</v>
      </c>
      <c r="D23" s="24">
        <v>0</v>
      </c>
      <c r="E23" s="25">
        <v>0</v>
      </c>
      <c r="F23" s="25">
        <v>0</v>
      </c>
      <c r="G23" s="25">
        <v>0</v>
      </c>
      <c r="H23" s="24">
        <v>0</v>
      </c>
      <c r="I23" s="24">
        <v>186214.00440000001</v>
      </c>
      <c r="J23" s="25">
        <v>0</v>
      </c>
      <c r="K23" s="25">
        <v>0</v>
      </c>
      <c r="L23" s="25">
        <v>0</v>
      </c>
      <c r="M23" s="25">
        <v>0</v>
      </c>
      <c r="N23" s="25">
        <v>0</v>
      </c>
      <c r="O23" s="25">
        <v>186214.00440000001</v>
      </c>
      <c r="P23" s="25">
        <v>0</v>
      </c>
      <c r="Q23" s="25">
        <v>0</v>
      </c>
      <c r="R23" s="25">
        <v>0</v>
      </c>
      <c r="S23" s="25">
        <v>0</v>
      </c>
      <c r="T23" s="25">
        <v>0</v>
      </c>
      <c r="U23" s="25">
        <v>0</v>
      </c>
      <c r="V23" s="25">
        <v>0</v>
      </c>
      <c r="W23" s="25">
        <v>0</v>
      </c>
      <c r="X23" s="25">
        <v>0</v>
      </c>
      <c r="Y23" s="25">
        <v>0</v>
      </c>
      <c r="Z23" s="25">
        <v>0</v>
      </c>
      <c r="AA23" s="25">
        <v>0</v>
      </c>
      <c r="AB23" s="25">
        <v>0</v>
      </c>
      <c r="AC23" s="24">
        <v>0</v>
      </c>
      <c r="AD23" s="24">
        <v>0</v>
      </c>
      <c r="AE23" s="25">
        <v>0</v>
      </c>
      <c r="AF23" s="25">
        <v>0</v>
      </c>
      <c r="AG23" s="24">
        <v>0</v>
      </c>
      <c r="AH23" s="24">
        <v>0</v>
      </c>
      <c r="AI23" s="25">
        <v>0</v>
      </c>
      <c r="AJ23" s="25">
        <v>0</v>
      </c>
      <c r="AK23" s="25">
        <v>0</v>
      </c>
      <c r="AL23" s="24">
        <v>0</v>
      </c>
      <c r="AM23" s="25">
        <v>0</v>
      </c>
      <c r="AN23" s="25">
        <v>0</v>
      </c>
      <c r="AO23" s="25">
        <v>0</v>
      </c>
      <c r="AP23" s="25">
        <v>0</v>
      </c>
      <c r="AQ23" s="25">
        <v>0</v>
      </c>
      <c r="AR23" s="24">
        <v>0</v>
      </c>
      <c r="AS23" s="24">
        <v>0</v>
      </c>
      <c r="AT23" s="25">
        <v>0</v>
      </c>
      <c r="AU23" s="25">
        <v>0</v>
      </c>
      <c r="AV23" s="25">
        <v>0</v>
      </c>
      <c r="AW23" s="25">
        <v>0</v>
      </c>
      <c r="AX23" s="24">
        <v>0</v>
      </c>
      <c r="AY23" s="25">
        <v>0</v>
      </c>
      <c r="AZ23" s="25">
        <v>0</v>
      </c>
      <c r="BA23" s="25">
        <v>0</v>
      </c>
      <c r="BB23" s="24">
        <v>0</v>
      </c>
      <c r="BC23" s="25">
        <v>0</v>
      </c>
      <c r="BD23" s="24">
        <v>0</v>
      </c>
      <c r="BE23" s="25">
        <v>0</v>
      </c>
      <c r="BF23" s="25">
        <v>0</v>
      </c>
      <c r="BG23" s="25">
        <v>0</v>
      </c>
      <c r="BH23" s="25">
        <v>0</v>
      </c>
      <c r="BI23" s="25">
        <v>0</v>
      </c>
      <c r="BJ23" s="24">
        <v>0</v>
      </c>
      <c r="BK23" s="25">
        <v>0</v>
      </c>
      <c r="BL23" s="25">
        <v>0</v>
      </c>
      <c r="BM23" s="25">
        <v>0</v>
      </c>
      <c r="BN23" s="25">
        <v>0</v>
      </c>
      <c r="BO23" s="24">
        <v>0</v>
      </c>
      <c r="BP23" s="24">
        <v>0</v>
      </c>
      <c r="BQ23" s="24">
        <v>0</v>
      </c>
      <c r="BR23" s="25">
        <v>0</v>
      </c>
      <c r="BS23" s="25">
        <v>0</v>
      </c>
      <c r="BT23" s="24">
        <v>0</v>
      </c>
      <c r="BU23" s="25">
        <v>0</v>
      </c>
      <c r="BV23" s="25">
        <v>0</v>
      </c>
      <c r="BW23" s="24">
        <v>0</v>
      </c>
      <c r="BX23" s="25">
        <v>0</v>
      </c>
      <c r="BY23" s="25">
        <v>0</v>
      </c>
      <c r="BZ23" s="25">
        <v>0</v>
      </c>
      <c r="CA23" s="24">
        <v>0</v>
      </c>
      <c r="CB23" s="24">
        <v>0</v>
      </c>
      <c r="CC23" s="10"/>
      <c r="CD23" s="12"/>
      <c r="CE23" s="12"/>
      <c r="CF23" s="12"/>
      <c r="CG23" s="11"/>
      <c r="CH23" s="11"/>
      <c r="CI23" s="16">
        <v>229320</v>
      </c>
      <c r="CJ23" s="11"/>
      <c r="CK23" s="14">
        <v>415534.00439999998</v>
      </c>
      <c r="CL23" s="8" t="str">
        <f>IF(ROUND(SUM(CK23),1)&gt;ROUND(SUM(Tableau_B!CK23),1),"Supply &gt; Use",IF(ROUND(SUM(CK23),1)&lt;ROUND(SUM(Tableau_B!CK23),1),"Supply &lt; Use",""))</f>
        <v/>
      </c>
    </row>
    <row r="24" spans="1:90" s="22" customFormat="1" ht="26.25" customHeight="1" x14ac:dyDescent="0.25">
      <c r="A24" s="293" t="s">
        <v>143</v>
      </c>
      <c r="B24" s="216" t="s">
        <v>108</v>
      </c>
      <c r="C24" s="23">
        <v>83335.757941000003</v>
      </c>
      <c r="D24" s="24">
        <v>0</v>
      </c>
      <c r="E24" s="25">
        <v>0</v>
      </c>
      <c r="F24" s="25">
        <v>0</v>
      </c>
      <c r="G24" s="25">
        <v>0</v>
      </c>
      <c r="H24" s="24">
        <v>0</v>
      </c>
      <c r="I24" s="24">
        <v>83335.757941000003</v>
      </c>
      <c r="J24" s="25">
        <v>0</v>
      </c>
      <c r="K24" s="25">
        <v>0</v>
      </c>
      <c r="L24" s="25">
        <v>0</v>
      </c>
      <c r="M24" s="25">
        <v>0</v>
      </c>
      <c r="N24" s="25">
        <v>0</v>
      </c>
      <c r="O24" s="25">
        <v>83335.757941000003</v>
      </c>
      <c r="P24" s="25">
        <v>0</v>
      </c>
      <c r="Q24" s="25">
        <v>0</v>
      </c>
      <c r="R24" s="25">
        <v>0</v>
      </c>
      <c r="S24" s="25">
        <v>0</v>
      </c>
      <c r="T24" s="25">
        <v>0</v>
      </c>
      <c r="U24" s="25">
        <v>0</v>
      </c>
      <c r="V24" s="25">
        <v>0</v>
      </c>
      <c r="W24" s="25">
        <v>0</v>
      </c>
      <c r="X24" s="25">
        <v>0</v>
      </c>
      <c r="Y24" s="25">
        <v>0</v>
      </c>
      <c r="Z24" s="25">
        <v>0</v>
      </c>
      <c r="AA24" s="25">
        <v>0</v>
      </c>
      <c r="AB24" s="25">
        <v>0</v>
      </c>
      <c r="AC24" s="24">
        <v>0</v>
      </c>
      <c r="AD24" s="24">
        <v>0</v>
      </c>
      <c r="AE24" s="25">
        <v>0</v>
      </c>
      <c r="AF24" s="25">
        <v>0</v>
      </c>
      <c r="AG24" s="24">
        <v>0</v>
      </c>
      <c r="AH24" s="24">
        <v>0</v>
      </c>
      <c r="AI24" s="25">
        <v>0</v>
      </c>
      <c r="AJ24" s="25">
        <v>0</v>
      </c>
      <c r="AK24" s="25">
        <v>0</v>
      </c>
      <c r="AL24" s="24">
        <v>0</v>
      </c>
      <c r="AM24" s="25">
        <v>0</v>
      </c>
      <c r="AN24" s="25">
        <v>0</v>
      </c>
      <c r="AO24" s="25">
        <v>0</v>
      </c>
      <c r="AP24" s="25">
        <v>0</v>
      </c>
      <c r="AQ24" s="25">
        <v>0</v>
      </c>
      <c r="AR24" s="24">
        <v>0</v>
      </c>
      <c r="AS24" s="24">
        <v>0</v>
      </c>
      <c r="AT24" s="25">
        <v>0</v>
      </c>
      <c r="AU24" s="25">
        <v>0</v>
      </c>
      <c r="AV24" s="25">
        <v>0</v>
      </c>
      <c r="AW24" s="25">
        <v>0</v>
      </c>
      <c r="AX24" s="24">
        <v>0</v>
      </c>
      <c r="AY24" s="25">
        <v>0</v>
      </c>
      <c r="AZ24" s="25">
        <v>0</v>
      </c>
      <c r="BA24" s="25">
        <v>0</v>
      </c>
      <c r="BB24" s="24">
        <v>0</v>
      </c>
      <c r="BC24" s="25">
        <v>0</v>
      </c>
      <c r="BD24" s="24">
        <v>0</v>
      </c>
      <c r="BE24" s="25">
        <v>0</v>
      </c>
      <c r="BF24" s="25">
        <v>0</v>
      </c>
      <c r="BG24" s="25">
        <v>0</v>
      </c>
      <c r="BH24" s="25">
        <v>0</v>
      </c>
      <c r="BI24" s="25">
        <v>0</v>
      </c>
      <c r="BJ24" s="24">
        <v>0</v>
      </c>
      <c r="BK24" s="25">
        <v>0</v>
      </c>
      <c r="BL24" s="25">
        <v>0</v>
      </c>
      <c r="BM24" s="25">
        <v>0</v>
      </c>
      <c r="BN24" s="25">
        <v>0</v>
      </c>
      <c r="BO24" s="24">
        <v>0</v>
      </c>
      <c r="BP24" s="24">
        <v>0</v>
      </c>
      <c r="BQ24" s="24">
        <v>0</v>
      </c>
      <c r="BR24" s="25">
        <v>0</v>
      </c>
      <c r="BS24" s="25">
        <v>0</v>
      </c>
      <c r="BT24" s="24">
        <v>0</v>
      </c>
      <c r="BU24" s="25">
        <v>0</v>
      </c>
      <c r="BV24" s="25">
        <v>0</v>
      </c>
      <c r="BW24" s="24">
        <v>0</v>
      </c>
      <c r="BX24" s="25">
        <v>0</v>
      </c>
      <c r="BY24" s="25">
        <v>0</v>
      </c>
      <c r="BZ24" s="25">
        <v>0</v>
      </c>
      <c r="CA24" s="24">
        <v>0</v>
      </c>
      <c r="CB24" s="24">
        <v>0</v>
      </c>
      <c r="CC24" s="10"/>
      <c r="CD24" s="12"/>
      <c r="CE24" s="12"/>
      <c r="CF24" s="12"/>
      <c r="CG24" s="11"/>
      <c r="CH24" s="11"/>
      <c r="CI24" s="16">
        <v>97098.8</v>
      </c>
      <c r="CJ24" s="11"/>
      <c r="CK24" s="14">
        <v>180434.55794100001</v>
      </c>
      <c r="CL24" s="8" t="str">
        <f>IF(ROUND(SUM(CK24),1)&gt;ROUND(SUM(Tableau_B!CK24),1),"Supply &gt; Use",IF(ROUND(SUM(CK24),1)&lt;ROUND(SUM(Tableau_B!CK24),1),"Supply &lt; Use",""))</f>
        <v/>
      </c>
    </row>
    <row r="25" spans="1:90" s="22" customFormat="1" ht="26.25" customHeight="1" x14ac:dyDescent="0.25">
      <c r="A25" s="293" t="s">
        <v>144</v>
      </c>
      <c r="B25" s="216" t="s">
        <v>109</v>
      </c>
      <c r="C25" s="23">
        <v>186063.24</v>
      </c>
      <c r="D25" s="24">
        <v>0</v>
      </c>
      <c r="E25" s="25">
        <v>0</v>
      </c>
      <c r="F25" s="25">
        <v>0</v>
      </c>
      <c r="G25" s="25">
        <v>0</v>
      </c>
      <c r="H25" s="24">
        <v>0</v>
      </c>
      <c r="I25" s="24">
        <v>186063.24</v>
      </c>
      <c r="J25" s="25">
        <v>0</v>
      </c>
      <c r="K25" s="25">
        <v>0</v>
      </c>
      <c r="L25" s="25">
        <v>0</v>
      </c>
      <c r="M25" s="25">
        <v>0</v>
      </c>
      <c r="N25" s="25">
        <v>0</v>
      </c>
      <c r="O25" s="25">
        <v>186063.24</v>
      </c>
      <c r="P25" s="25">
        <v>0</v>
      </c>
      <c r="Q25" s="25">
        <v>0</v>
      </c>
      <c r="R25" s="25">
        <v>0</v>
      </c>
      <c r="S25" s="25">
        <v>0</v>
      </c>
      <c r="T25" s="25">
        <v>0</v>
      </c>
      <c r="U25" s="25">
        <v>0</v>
      </c>
      <c r="V25" s="25">
        <v>0</v>
      </c>
      <c r="W25" s="25">
        <v>0</v>
      </c>
      <c r="X25" s="25">
        <v>0</v>
      </c>
      <c r="Y25" s="25">
        <v>0</v>
      </c>
      <c r="Z25" s="25">
        <v>0</v>
      </c>
      <c r="AA25" s="25">
        <v>0</v>
      </c>
      <c r="AB25" s="25">
        <v>0</v>
      </c>
      <c r="AC25" s="24">
        <v>0</v>
      </c>
      <c r="AD25" s="24">
        <v>0</v>
      </c>
      <c r="AE25" s="25">
        <v>0</v>
      </c>
      <c r="AF25" s="25">
        <v>0</v>
      </c>
      <c r="AG25" s="24">
        <v>0</v>
      </c>
      <c r="AH25" s="24">
        <v>0</v>
      </c>
      <c r="AI25" s="25">
        <v>0</v>
      </c>
      <c r="AJ25" s="25">
        <v>0</v>
      </c>
      <c r="AK25" s="25">
        <v>0</v>
      </c>
      <c r="AL25" s="24">
        <v>0</v>
      </c>
      <c r="AM25" s="25">
        <v>0</v>
      </c>
      <c r="AN25" s="25">
        <v>0</v>
      </c>
      <c r="AO25" s="25">
        <v>0</v>
      </c>
      <c r="AP25" s="25">
        <v>0</v>
      </c>
      <c r="AQ25" s="25">
        <v>0</v>
      </c>
      <c r="AR25" s="24">
        <v>0</v>
      </c>
      <c r="AS25" s="24">
        <v>0</v>
      </c>
      <c r="AT25" s="25">
        <v>0</v>
      </c>
      <c r="AU25" s="25">
        <v>0</v>
      </c>
      <c r="AV25" s="25">
        <v>0</v>
      </c>
      <c r="AW25" s="25">
        <v>0</v>
      </c>
      <c r="AX25" s="24">
        <v>0</v>
      </c>
      <c r="AY25" s="25">
        <v>0</v>
      </c>
      <c r="AZ25" s="25">
        <v>0</v>
      </c>
      <c r="BA25" s="25">
        <v>0</v>
      </c>
      <c r="BB25" s="24">
        <v>0</v>
      </c>
      <c r="BC25" s="25">
        <v>0</v>
      </c>
      <c r="BD25" s="24">
        <v>0</v>
      </c>
      <c r="BE25" s="25">
        <v>0</v>
      </c>
      <c r="BF25" s="25">
        <v>0</v>
      </c>
      <c r="BG25" s="25">
        <v>0</v>
      </c>
      <c r="BH25" s="25">
        <v>0</v>
      </c>
      <c r="BI25" s="25">
        <v>0</v>
      </c>
      <c r="BJ25" s="24">
        <v>0</v>
      </c>
      <c r="BK25" s="25">
        <v>0</v>
      </c>
      <c r="BL25" s="25">
        <v>0</v>
      </c>
      <c r="BM25" s="25">
        <v>0</v>
      </c>
      <c r="BN25" s="25">
        <v>0</v>
      </c>
      <c r="BO25" s="24">
        <v>0</v>
      </c>
      <c r="BP25" s="24">
        <v>0</v>
      </c>
      <c r="BQ25" s="24">
        <v>0</v>
      </c>
      <c r="BR25" s="25">
        <v>0</v>
      </c>
      <c r="BS25" s="25">
        <v>0</v>
      </c>
      <c r="BT25" s="24">
        <v>0</v>
      </c>
      <c r="BU25" s="25">
        <v>0</v>
      </c>
      <c r="BV25" s="25">
        <v>0</v>
      </c>
      <c r="BW25" s="24">
        <v>0</v>
      </c>
      <c r="BX25" s="25">
        <v>0</v>
      </c>
      <c r="BY25" s="25">
        <v>0</v>
      </c>
      <c r="BZ25" s="25">
        <v>0</v>
      </c>
      <c r="CA25" s="24">
        <v>0</v>
      </c>
      <c r="CB25" s="24">
        <v>0</v>
      </c>
      <c r="CC25" s="10"/>
      <c r="CD25" s="12"/>
      <c r="CE25" s="12"/>
      <c r="CF25" s="12"/>
      <c r="CG25" s="11"/>
      <c r="CH25" s="11"/>
      <c r="CI25" s="16">
        <v>221733</v>
      </c>
      <c r="CJ25" s="11"/>
      <c r="CK25" s="14">
        <v>407796.24</v>
      </c>
      <c r="CL25" s="8" t="str">
        <f>IF(ROUND(SUM(CK25),1)&gt;ROUND(SUM(Tableau_B!CK25),1),"Supply &gt; Use",IF(ROUND(SUM(CK25),1)&lt;ROUND(SUM(Tableau_B!CK25),1),"Supply &lt; Use",""))</f>
        <v/>
      </c>
    </row>
    <row r="26" spans="1:90" s="22" customFormat="1" ht="26.25" customHeight="1" x14ac:dyDescent="0.25">
      <c r="A26" s="293" t="s">
        <v>145</v>
      </c>
      <c r="B26" s="216" t="s">
        <v>110</v>
      </c>
      <c r="C26" s="23">
        <v>0</v>
      </c>
      <c r="D26" s="24">
        <v>0</v>
      </c>
      <c r="E26" s="25">
        <v>0</v>
      </c>
      <c r="F26" s="25">
        <v>0</v>
      </c>
      <c r="G26" s="25">
        <v>0</v>
      </c>
      <c r="H26" s="24">
        <v>0</v>
      </c>
      <c r="I26" s="24">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4">
        <v>0</v>
      </c>
      <c r="AD26" s="24">
        <v>0</v>
      </c>
      <c r="AE26" s="25">
        <v>0</v>
      </c>
      <c r="AF26" s="25">
        <v>0</v>
      </c>
      <c r="AG26" s="24">
        <v>0</v>
      </c>
      <c r="AH26" s="24">
        <v>0</v>
      </c>
      <c r="AI26" s="25">
        <v>0</v>
      </c>
      <c r="AJ26" s="25">
        <v>0</v>
      </c>
      <c r="AK26" s="25">
        <v>0</v>
      </c>
      <c r="AL26" s="24">
        <v>0</v>
      </c>
      <c r="AM26" s="25">
        <v>0</v>
      </c>
      <c r="AN26" s="25">
        <v>0</v>
      </c>
      <c r="AO26" s="25">
        <v>0</v>
      </c>
      <c r="AP26" s="25">
        <v>0</v>
      </c>
      <c r="AQ26" s="25">
        <v>0</v>
      </c>
      <c r="AR26" s="24">
        <v>0</v>
      </c>
      <c r="AS26" s="24">
        <v>0</v>
      </c>
      <c r="AT26" s="25">
        <v>0</v>
      </c>
      <c r="AU26" s="25">
        <v>0</v>
      </c>
      <c r="AV26" s="25">
        <v>0</v>
      </c>
      <c r="AW26" s="25">
        <v>0</v>
      </c>
      <c r="AX26" s="24">
        <v>0</v>
      </c>
      <c r="AY26" s="25">
        <v>0</v>
      </c>
      <c r="AZ26" s="25">
        <v>0</v>
      </c>
      <c r="BA26" s="25">
        <v>0</v>
      </c>
      <c r="BB26" s="24">
        <v>0</v>
      </c>
      <c r="BC26" s="25">
        <v>0</v>
      </c>
      <c r="BD26" s="24">
        <v>0</v>
      </c>
      <c r="BE26" s="25">
        <v>0</v>
      </c>
      <c r="BF26" s="25">
        <v>0</v>
      </c>
      <c r="BG26" s="25">
        <v>0</v>
      </c>
      <c r="BH26" s="25">
        <v>0</v>
      </c>
      <c r="BI26" s="25">
        <v>0</v>
      </c>
      <c r="BJ26" s="24">
        <v>0</v>
      </c>
      <c r="BK26" s="25">
        <v>0</v>
      </c>
      <c r="BL26" s="25">
        <v>0</v>
      </c>
      <c r="BM26" s="25">
        <v>0</v>
      </c>
      <c r="BN26" s="25">
        <v>0</v>
      </c>
      <c r="BO26" s="24">
        <v>0</v>
      </c>
      <c r="BP26" s="24">
        <v>0</v>
      </c>
      <c r="BQ26" s="24">
        <v>0</v>
      </c>
      <c r="BR26" s="25">
        <v>0</v>
      </c>
      <c r="BS26" s="25">
        <v>0</v>
      </c>
      <c r="BT26" s="24">
        <v>0</v>
      </c>
      <c r="BU26" s="25">
        <v>0</v>
      </c>
      <c r="BV26" s="25">
        <v>0</v>
      </c>
      <c r="BW26" s="24">
        <v>0</v>
      </c>
      <c r="BX26" s="25">
        <v>0</v>
      </c>
      <c r="BY26" s="25">
        <v>0</v>
      </c>
      <c r="BZ26" s="25">
        <v>0</v>
      </c>
      <c r="CA26" s="24">
        <v>0</v>
      </c>
      <c r="CB26" s="24">
        <v>0</v>
      </c>
      <c r="CC26" s="10"/>
      <c r="CD26" s="12"/>
      <c r="CE26" s="12"/>
      <c r="CF26" s="12"/>
      <c r="CG26" s="11"/>
      <c r="CH26" s="11"/>
      <c r="CI26" s="16">
        <v>387993.305016</v>
      </c>
      <c r="CJ26" s="11"/>
      <c r="CK26" s="14">
        <v>387993.305016</v>
      </c>
      <c r="CL26" s="8" t="str">
        <f>IF(ROUND(SUM(CK26),1)&gt;ROUND(SUM(Tableau_B!CK26),1),"Supply &gt; Use",IF(ROUND(SUM(CK26),1)&lt;ROUND(SUM(Tableau_B!CK26),1),"Supply &lt; Use",""))</f>
        <v/>
      </c>
    </row>
    <row r="27" spans="1:90" s="22" customFormat="1" ht="26.25" customHeight="1" x14ac:dyDescent="0.25">
      <c r="A27" s="293" t="s">
        <v>146</v>
      </c>
      <c r="B27" s="216" t="s">
        <v>111</v>
      </c>
      <c r="C27" s="23">
        <v>48271.348057497256</v>
      </c>
      <c r="D27" s="24">
        <v>46454.781941097259</v>
      </c>
      <c r="E27" s="25">
        <v>3070.5338583424</v>
      </c>
      <c r="F27" s="25">
        <v>43384.248082754857</v>
      </c>
      <c r="G27" s="25">
        <v>0</v>
      </c>
      <c r="H27" s="24">
        <v>0</v>
      </c>
      <c r="I27" s="24">
        <v>1816.5661163999994</v>
      </c>
      <c r="J27" s="25">
        <v>0</v>
      </c>
      <c r="K27" s="25">
        <v>0</v>
      </c>
      <c r="L27" s="25">
        <v>0</v>
      </c>
      <c r="M27" s="25">
        <v>1816.5661163999994</v>
      </c>
      <c r="N27" s="25">
        <v>0</v>
      </c>
      <c r="O27" s="25">
        <v>0</v>
      </c>
      <c r="P27" s="25">
        <v>0</v>
      </c>
      <c r="Q27" s="25">
        <v>0</v>
      </c>
      <c r="R27" s="25">
        <v>0</v>
      </c>
      <c r="S27" s="25">
        <v>0</v>
      </c>
      <c r="T27" s="25">
        <v>0</v>
      </c>
      <c r="U27" s="25">
        <v>0</v>
      </c>
      <c r="V27" s="25">
        <v>0</v>
      </c>
      <c r="W27" s="25">
        <v>0</v>
      </c>
      <c r="X27" s="25">
        <v>0</v>
      </c>
      <c r="Y27" s="25">
        <v>0</v>
      </c>
      <c r="Z27" s="25">
        <v>0</v>
      </c>
      <c r="AA27" s="25">
        <v>0</v>
      </c>
      <c r="AB27" s="25">
        <v>0</v>
      </c>
      <c r="AC27" s="24">
        <v>0</v>
      </c>
      <c r="AD27" s="24">
        <v>0</v>
      </c>
      <c r="AE27" s="25">
        <v>0</v>
      </c>
      <c r="AF27" s="25">
        <v>0</v>
      </c>
      <c r="AG27" s="24">
        <v>0</v>
      </c>
      <c r="AH27" s="24">
        <v>0</v>
      </c>
      <c r="AI27" s="25">
        <v>0</v>
      </c>
      <c r="AJ27" s="25">
        <v>0</v>
      </c>
      <c r="AK27" s="25">
        <v>0</v>
      </c>
      <c r="AL27" s="24">
        <v>0</v>
      </c>
      <c r="AM27" s="25">
        <v>0</v>
      </c>
      <c r="AN27" s="25">
        <v>0</v>
      </c>
      <c r="AO27" s="25">
        <v>0</v>
      </c>
      <c r="AP27" s="25">
        <v>0</v>
      </c>
      <c r="AQ27" s="25">
        <v>0</v>
      </c>
      <c r="AR27" s="24">
        <v>0</v>
      </c>
      <c r="AS27" s="24">
        <v>0</v>
      </c>
      <c r="AT27" s="25">
        <v>0</v>
      </c>
      <c r="AU27" s="25">
        <v>0</v>
      </c>
      <c r="AV27" s="25">
        <v>0</v>
      </c>
      <c r="AW27" s="25">
        <v>0</v>
      </c>
      <c r="AX27" s="24">
        <v>0</v>
      </c>
      <c r="AY27" s="25">
        <v>0</v>
      </c>
      <c r="AZ27" s="25">
        <v>0</v>
      </c>
      <c r="BA27" s="25">
        <v>0</v>
      </c>
      <c r="BB27" s="24">
        <v>0</v>
      </c>
      <c r="BC27" s="25">
        <v>0</v>
      </c>
      <c r="BD27" s="24">
        <v>0</v>
      </c>
      <c r="BE27" s="25">
        <v>0</v>
      </c>
      <c r="BF27" s="25">
        <v>0</v>
      </c>
      <c r="BG27" s="25">
        <v>0</v>
      </c>
      <c r="BH27" s="25">
        <v>0</v>
      </c>
      <c r="BI27" s="25">
        <v>0</v>
      </c>
      <c r="BJ27" s="24">
        <v>0</v>
      </c>
      <c r="BK27" s="25">
        <v>0</v>
      </c>
      <c r="BL27" s="25">
        <v>0</v>
      </c>
      <c r="BM27" s="25">
        <v>0</v>
      </c>
      <c r="BN27" s="25">
        <v>0</v>
      </c>
      <c r="BO27" s="24">
        <v>0</v>
      </c>
      <c r="BP27" s="24">
        <v>0</v>
      </c>
      <c r="BQ27" s="24">
        <v>0</v>
      </c>
      <c r="BR27" s="25">
        <v>0</v>
      </c>
      <c r="BS27" s="25">
        <v>0</v>
      </c>
      <c r="BT27" s="24">
        <v>0</v>
      </c>
      <c r="BU27" s="25">
        <v>0</v>
      </c>
      <c r="BV27" s="25">
        <v>0</v>
      </c>
      <c r="BW27" s="24">
        <v>0</v>
      </c>
      <c r="BX27" s="25">
        <v>0</v>
      </c>
      <c r="BY27" s="25">
        <v>0</v>
      </c>
      <c r="BZ27" s="25">
        <v>0</v>
      </c>
      <c r="CA27" s="24">
        <v>0</v>
      </c>
      <c r="CB27" s="24">
        <v>0</v>
      </c>
      <c r="CC27" s="10"/>
      <c r="CD27" s="12"/>
      <c r="CE27" s="12"/>
      <c r="CF27" s="12"/>
      <c r="CG27" s="11"/>
      <c r="CH27" s="11"/>
      <c r="CI27" s="16">
        <v>28805.3</v>
      </c>
      <c r="CJ27" s="11"/>
      <c r="CK27" s="14">
        <v>77076.648057497252</v>
      </c>
      <c r="CL27" s="8" t="str">
        <f>IF(ROUND(SUM(CK27),1)&gt;ROUND(SUM(Tableau_B!CK27),1),"Supply &gt; Use",IF(ROUND(SUM(CK27),1)&lt;ROUND(SUM(Tableau_B!CK27),1),"Supply &lt; Use",""))</f>
        <v/>
      </c>
    </row>
    <row r="28" spans="1:90" s="22" customFormat="1" ht="26.25" customHeight="1" x14ac:dyDescent="0.25">
      <c r="A28" s="293" t="s">
        <v>147</v>
      </c>
      <c r="B28" s="216" t="s">
        <v>112</v>
      </c>
      <c r="C28" s="23">
        <v>13311.996492302569</v>
      </c>
      <c r="D28" s="24">
        <v>0</v>
      </c>
      <c r="E28" s="25">
        <v>0</v>
      </c>
      <c r="F28" s="25">
        <v>0</v>
      </c>
      <c r="G28" s="25">
        <v>0</v>
      </c>
      <c r="H28" s="24">
        <v>0</v>
      </c>
      <c r="I28" s="24">
        <v>13311.996492302569</v>
      </c>
      <c r="J28" s="25">
        <v>0</v>
      </c>
      <c r="K28" s="25">
        <v>0</v>
      </c>
      <c r="L28" s="25">
        <v>0</v>
      </c>
      <c r="M28" s="25">
        <v>0</v>
      </c>
      <c r="N28" s="25">
        <v>0</v>
      </c>
      <c r="O28" s="25">
        <v>0</v>
      </c>
      <c r="P28" s="25">
        <v>13311.996492302569</v>
      </c>
      <c r="Q28" s="25">
        <v>0</v>
      </c>
      <c r="R28" s="25">
        <v>0</v>
      </c>
      <c r="S28" s="25">
        <v>0</v>
      </c>
      <c r="T28" s="25">
        <v>0</v>
      </c>
      <c r="U28" s="25">
        <v>0</v>
      </c>
      <c r="V28" s="25">
        <v>0</v>
      </c>
      <c r="W28" s="25">
        <v>0</v>
      </c>
      <c r="X28" s="25">
        <v>0</v>
      </c>
      <c r="Y28" s="25">
        <v>0</v>
      </c>
      <c r="Z28" s="25">
        <v>0</v>
      </c>
      <c r="AA28" s="25">
        <v>0</v>
      </c>
      <c r="AB28" s="25">
        <v>0</v>
      </c>
      <c r="AC28" s="24">
        <v>0</v>
      </c>
      <c r="AD28" s="24">
        <v>0</v>
      </c>
      <c r="AE28" s="25">
        <v>0</v>
      </c>
      <c r="AF28" s="25">
        <v>0</v>
      </c>
      <c r="AG28" s="24">
        <v>0</v>
      </c>
      <c r="AH28" s="24">
        <v>0</v>
      </c>
      <c r="AI28" s="25">
        <v>0</v>
      </c>
      <c r="AJ28" s="25">
        <v>0</v>
      </c>
      <c r="AK28" s="25">
        <v>0</v>
      </c>
      <c r="AL28" s="24">
        <v>0</v>
      </c>
      <c r="AM28" s="25">
        <v>0</v>
      </c>
      <c r="AN28" s="25">
        <v>0</v>
      </c>
      <c r="AO28" s="25">
        <v>0</v>
      </c>
      <c r="AP28" s="25">
        <v>0</v>
      </c>
      <c r="AQ28" s="25">
        <v>0</v>
      </c>
      <c r="AR28" s="24">
        <v>0</v>
      </c>
      <c r="AS28" s="24">
        <v>0</v>
      </c>
      <c r="AT28" s="25">
        <v>0</v>
      </c>
      <c r="AU28" s="25">
        <v>0</v>
      </c>
      <c r="AV28" s="25">
        <v>0</v>
      </c>
      <c r="AW28" s="25">
        <v>0</v>
      </c>
      <c r="AX28" s="24">
        <v>0</v>
      </c>
      <c r="AY28" s="25">
        <v>0</v>
      </c>
      <c r="AZ28" s="25">
        <v>0</v>
      </c>
      <c r="BA28" s="25">
        <v>0</v>
      </c>
      <c r="BB28" s="24">
        <v>0</v>
      </c>
      <c r="BC28" s="25">
        <v>0</v>
      </c>
      <c r="BD28" s="24">
        <v>0</v>
      </c>
      <c r="BE28" s="25">
        <v>0</v>
      </c>
      <c r="BF28" s="25">
        <v>0</v>
      </c>
      <c r="BG28" s="25">
        <v>0</v>
      </c>
      <c r="BH28" s="25">
        <v>0</v>
      </c>
      <c r="BI28" s="25">
        <v>0</v>
      </c>
      <c r="BJ28" s="24">
        <v>0</v>
      </c>
      <c r="BK28" s="25">
        <v>0</v>
      </c>
      <c r="BL28" s="25">
        <v>0</v>
      </c>
      <c r="BM28" s="25">
        <v>0</v>
      </c>
      <c r="BN28" s="25">
        <v>0</v>
      </c>
      <c r="BO28" s="24">
        <v>0</v>
      </c>
      <c r="BP28" s="24">
        <v>0</v>
      </c>
      <c r="BQ28" s="24">
        <v>0</v>
      </c>
      <c r="BR28" s="25">
        <v>0</v>
      </c>
      <c r="BS28" s="25">
        <v>0</v>
      </c>
      <c r="BT28" s="24">
        <v>0</v>
      </c>
      <c r="BU28" s="25">
        <v>0</v>
      </c>
      <c r="BV28" s="25">
        <v>0</v>
      </c>
      <c r="BW28" s="24">
        <v>0</v>
      </c>
      <c r="BX28" s="25">
        <v>0</v>
      </c>
      <c r="BY28" s="25">
        <v>0</v>
      </c>
      <c r="BZ28" s="25">
        <v>0</v>
      </c>
      <c r="CA28" s="24">
        <v>0</v>
      </c>
      <c r="CB28" s="24">
        <v>0</v>
      </c>
      <c r="CC28" s="10"/>
      <c r="CD28" s="12"/>
      <c r="CE28" s="12"/>
      <c r="CF28" s="12"/>
      <c r="CG28" s="11"/>
      <c r="CH28" s="11"/>
      <c r="CI28" s="16">
        <v>23350.576397699999</v>
      </c>
      <c r="CJ28" s="11"/>
      <c r="CK28" s="14">
        <v>36662.572890002572</v>
      </c>
      <c r="CL28" s="8" t="str">
        <f>IF(ROUND(SUM(CK28),1)&gt;ROUND(SUM(Tableau_B!CK28),1),"Supply &gt; Use",IF(ROUND(SUM(CK28),1)&lt;ROUND(SUM(Tableau_B!CK28),1),"Supply &lt; Use",""))</f>
        <v/>
      </c>
    </row>
    <row r="29" spans="1:90" s="22" customFormat="1" ht="26.25" customHeight="1" x14ac:dyDescent="0.25">
      <c r="A29" s="293" t="s">
        <v>148</v>
      </c>
      <c r="B29" s="216" t="s">
        <v>113</v>
      </c>
      <c r="C29" s="23">
        <v>6677.7125786909673</v>
      </c>
      <c r="D29" s="24">
        <v>0</v>
      </c>
      <c r="E29" s="25">
        <v>0</v>
      </c>
      <c r="F29" s="25">
        <v>0</v>
      </c>
      <c r="G29" s="25">
        <v>0</v>
      </c>
      <c r="H29" s="24">
        <v>0</v>
      </c>
      <c r="I29" s="24">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4">
        <v>0</v>
      </c>
      <c r="AD29" s="24">
        <v>6677.7125786909673</v>
      </c>
      <c r="AE29" s="25">
        <v>0</v>
      </c>
      <c r="AF29" s="25">
        <v>6677.7125786909673</v>
      </c>
      <c r="AG29" s="24">
        <v>0</v>
      </c>
      <c r="AH29" s="24">
        <v>0</v>
      </c>
      <c r="AI29" s="25">
        <v>0</v>
      </c>
      <c r="AJ29" s="25">
        <v>0</v>
      </c>
      <c r="AK29" s="25">
        <v>0</v>
      </c>
      <c r="AL29" s="24">
        <v>0</v>
      </c>
      <c r="AM29" s="25">
        <v>0</v>
      </c>
      <c r="AN29" s="25">
        <v>0</v>
      </c>
      <c r="AO29" s="25">
        <v>0</v>
      </c>
      <c r="AP29" s="25">
        <v>0</v>
      </c>
      <c r="AQ29" s="25">
        <v>0</v>
      </c>
      <c r="AR29" s="24">
        <v>0</v>
      </c>
      <c r="AS29" s="24">
        <v>0</v>
      </c>
      <c r="AT29" s="25">
        <v>0</v>
      </c>
      <c r="AU29" s="25">
        <v>0</v>
      </c>
      <c r="AV29" s="25">
        <v>0</v>
      </c>
      <c r="AW29" s="25">
        <v>0</v>
      </c>
      <c r="AX29" s="24">
        <v>0</v>
      </c>
      <c r="AY29" s="25">
        <v>0</v>
      </c>
      <c r="AZ29" s="25">
        <v>0</v>
      </c>
      <c r="BA29" s="25">
        <v>0</v>
      </c>
      <c r="BB29" s="24">
        <v>0</v>
      </c>
      <c r="BC29" s="25">
        <v>0</v>
      </c>
      <c r="BD29" s="24">
        <v>0</v>
      </c>
      <c r="BE29" s="25">
        <v>0</v>
      </c>
      <c r="BF29" s="25">
        <v>0</v>
      </c>
      <c r="BG29" s="25">
        <v>0</v>
      </c>
      <c r="BH29" s="25">
        <v>0</v>
      </c>
      <c r="BI29" s="25">
        <v>0</v>
      </c>
      <c r="BJ29" s="24">
        <v>0</v>
      </c>
      <c r="BK29" s="25">
        <v>0</v>
      </c>
      <c r="BL29" s="25">
        <v>0</v>
      </c>
      <c r="BM29" s="25">
        <v>0</v>
      </c>
      <c r="BN29" s="25">
        <v>0</v>
      </c>
      <c r="BO29" s="24">
        <v>0</v>
      </c>
      <c r="BP29" s="24">
        <v>0</v>
      </c>
      <c r="BQ29" s="24">
        <v>0</v>
      </c>
      <c r="BR29" s="25">
        <v>0</v>
      </c>
      <c r="BS29" s="25">
        <v>0</v>
      </c>
      <c r="BT29" s="24">
        <v>0</v>
      </c>
      <c r="BU29" s="25">
        <v>0</v>
      </c>
      <c r="BV29" s="25">
        <v>0</v>
      </c>
      <c r="BW29" s="24">
        <v>0</v>
      </c>
      <c r="BX29" s="25">
        <v>0</v>
      </c>
      <c r="BY29" s="25">
        <v>0</v>
      </c>
      <c r="BZ29" s="25">
        <v>0</v>
      </c>
      <c r="CA29" s="24">
        <v>0</v>
      </c>
      <c r="CB29" s="24">
        <v>0</v>
      </c>
      <c r="CC29" s="10"/>
      <c r="CD29" s="12"/>
      <c r="CE29" s="12"/>
      <c r="CF29" s="12"/>
      <c r="CG29" s="11"/>
      <c r="CH29" s="11"/>
      <c r="CI29" s="16">
        <v>0</v>
      </c>
      <c r="CJ29" s="11"/>
      <c r="CK29" s="14">
        <v>6677.7125786909673</v>
      </c>
      <c r="CL29" s="8" t="str">
        <f>IF(ROUND(SUM(CK29),1)&gt;ROUND(SUM(Tableau_B!CK29),1),"Supply &gt; Use",IF(ROUND(SUM(CK29),1)&lt;ROUND(SUM(Tableau_B!CK29),1),"Supply &lt; Use",""))</f>
        <v/>
      </c>
    </row>
    <row r="30" spans="1:90" s="22" customFormat="1" ht="26.25" customHeight="1" x14ac:dyDescent="0.25">
      <c r="A30" s="293" t="s">
        <v>149</v>
      </c>
      <c r="B30" s="216" t="s">
        <v>114</v>
      </c>
      <c r="C30" s="23">
        <v>284650.40916123951</v>
      </c>
      <c r="D30" s="24">
        <v>7864.517057059089</v>
      </c>
      <c r="E30" s="25">
        <v>7864.517057059089</v>
      </c>
      <c r="F30" s="25">
        <v>0</v>
      </c>
      <c r="G30" s="25">
        <v>0</v>
      </c>
      <c r="H30" s="24">
        <v>0</v>
      </c>
      <c r="I30" s="24">
        <v>14564.716581214414</v>
      </c>
      <c r="J30" s="25">
        <v>3347.1469805680981</v>
      </c>
      <c r="K30" s="25">
        <v>43.681963107647867</v>
      </c>
      <c r="L30" s="25">
        <v>565.97436731621633</v>
      </c>
      <c r="M30" s="25">
        <v>1831.7107131708663</v>
      </c>
      <c r="N30" s="25">
        <v>1414.8859441291645</v>
      </c>
      <c r="O30" s="25">
        <v>11.275583035064642</v>
      </c>
      <c r="P30" s="25">
        <v>5587.8166503980237</v>
      </c>
      <c r="Q30" s="25">
        <v>81.7089008323276</v>
      </c>
      <c r="R30" s="25">
        <v>663.15805052154928</v>
      </c>
      <c r="S30" s="25">
        <v>111.29796523525701</v>
      </c>
      <c r="T30" s="25">
        <v>362.60642759747441</v>
      </c>
      <c r="U30" s="25">
        <v>9.2502819691118443</v>
      </c>
      <c r="V30" s="25">
        <v>4.094162860379928</v>
      </c>
      <c r="W30" s="25">
        <v>2.9796921386931365</v>
      </c>
      <c r="X30" s="25">
        <v>11.865857096206408</v>
      </c>
      <c r="Y30" s="25">
        <v>7.3095100393459651</v>
      </c>
      <c r="Z30" s="25">
        <v>0.67531007154412348</v>
      </c>
      <c r="AA30" s="25">
        <v>502.85763848132069</v>
      </c>
      <c r="AB30" s="25">
        <v>4.4205826461193745</v>
      </c>
      <c r="AC30" s="24">
        <v>254222.0987114078</v>
      </c>
      <c r="AD30" s="24">
        <v>3646.8334492858917</v>
      </c>
      <c r="AE30" s="25">
        <v>1.3671252236865236E-2</v>
      </c>
      <c r="AF30" s="25">
        <v>3646.819778033655</v>
      </c>
      <c r="AG30" s="24">
        <v>98.367704907479776</v>
      </c>
      <c r="AH30" s="24">
        <v>40.123807503188957</v>
      </c>
      <c r="AI30" s="25">
        <v>0</v>
      </c>
      <c r="AJ30" s="25">
        <v>40.123807503188957</v>
      </c>
      <c r="AK30" s="25">
        <v>0</v>
      </c>
      <c r="AL30" s="24">
        <v>0</v>
      </c>
      <c r="AM30" s="25">
        <v>0</v>
      </c>
      <c r="AN30" s="25">
        <v>0</v>
      </c>
      <c r="AO30" s="25">
        <v>0</v>
      </c>
      <c r="AP30" s="25">
        <v>0</v>
      </c>
      <c r="AQ30" s="25">
        <v>0</v>
      </c>
      <c r="AR30" s="24">
        <v>7.4017118471296035</v>
      </c>
      <c r="AS30" s="24">
        <v>1.5013447766548333E-2</v>
      </c>
      <c r="AT30" s="25">
        <v>0</v>
      </c>
      <c r="AU30" s="25">
        <v>1.5013447766548333E-2</v>
      </c>
      <c r="AV30" s="25">
        <v>0</v>
      </c>
      <c r="AW30" s="25">
        <v>0</v>
      </c>
      <c r="AX30" s="24">
        <v>0</v>
      </c>
      <c r="AY30" s="25">
        <v>0</v>
      </c>
      <c r="AZ30" s="25">
        <v>0</v>
      </c>
      <c r="BA30" s="25">
        <v>0</v>
      </c>
      <c r="BB30" s="24">
        <v>0</v>
      </c>
      <c r="BC30" s="25">
        <v>0</v>
      </c>
      <c r="BD30" s="24">
        <v>0</v>
      </c>
      <c r="BE30" s="25">
        <v>0</v>
      </c>
      <c r="BF30" s="25">
        <v>0</v>
      </c>
      <c r="BG30" s="25">
        <v>0</v>
      </c>
      <c r="BH30" s="25">
        <v>0</v>
      </c>
      <c r="BI30" s="25">
        <v>0</v>
      </c>
      <c r="BJ30" s="24">
        <v>0</v>
      </c>
      <c r="BK30" s="25">
        <v>0</v>
      </c>
      <c r="BL30" s="25">
        <v>0</v>
      </c>
      <c r="BM30" s="25">
        <v>0</v>
      </c>
      <c r="BN30" s="25">
        <v>0</v>
      </c>
      <c r="BO30" s="24">
        <v>42.461545583767318</v>
      </c>
      <c r="BP30" s="24">
        <v>3934.0057010921992</v>
      </c>
      <c r="BQ30" s="24">
        <v>229.72897005598085</v>
      </c>
      <c r="BR30" s="25">
        <v>229.72897005598085</v>
      </c>
      <c r="BS30" s="25">
        <v>0</v>
      </c>
      <c r="BT30" s="24">
        <v>6.5211768164968209E-2</v>
      </c>
      <c r="BU30" s="25">
        <v>3.2343352313983588E-2</v>
      </c>
      <c r="BV30" s="25">
        <v>3.2868415850984628E-2</v>
      </c>
      <c r="BW30" s="24">
        <v>7.3696066652174166E-2</v>
      </c>
      <c r="BX30" s="25">
        <v>1.0238510265302618E-2</v>
      </c>
      <c r="BY30" s="25">
        <v>0</v>
      </c>
      <c r="BZ30" s="25">
        <v>6.3457556386871547E-2</v>
      </c>
      <c r="CA30" s="24">
        <v>0</v>
      </c>
      <c r="CB30" s="24">
        <v>0</v>
      </c>
      <c r="CC30" s="10"/>
      <c r="CD30" s="12"/>
      <c r="CE30" s="12"/>
      <c r="CF30" s="12"/>
      <c r="CG30" s="11"/>
      <c r="CH30" s="11"/>
      <c r="CI30" s="16">
        <v>45843.839999999997</v>
      </c>
      <c r="CJ30" s="11"/>
      <c r="CK30" s="14">
        <v>330494.24916123948</v>
      </c>
      <c r="CL30" s="8" t="str">
        <f>IF(ROUND(SUM(CK30),1)&gt;ROUND(SUM(Tableau_B!CK30),1),"Supply &gt; Use",IF(ROUND(SUM(CK30),1)&lt;ROUND(SUM(Tableau_B!CK30),1),"Supply &lt; Use",""))</f>
        <v/>
      </c>
    </row>
    <row r="31" spans="1:90" s="22" customFormat="1" ht="26.25" customHeight="1" x14ac:dyDescent="0.25">
      <c r="A31" s="293" t="s">
        <v>150</v>
      </c>
      <c r="B31" s="216" t="s">
        <v>115</v>
      </c>
      <c r="C31" s="23">
        <v>43126.513340141595</v>
      </c>
      <c r="D31" s="24">
        <v>0</v>
      </c>
      <c r="E31" s="25">
        <v>0</v>
      </c>
      <c r="F31" s="25">
        <v>0</v>
      </c>
      <c r="G31" s="25">
        <v>0</v>
      </c>
      <c r="H31" s="24">
        <v>0</v>
      </c>
      <c r="I31" s="24">
        <v>319.33327014475799</v>
      </c>
      <c r="J31" s="25">
        <v>0</v>
      </c>
      <c r="K31" s="25">
        <v>0</v>
      </c>
      <c r="L31" s="25">
        <v>104.17063674600031</v>
      </c>
      <c r="M31" s="25">
        <v>0</v>
      </c>
      <c r="N31" s="25">
        <v>0</v>
      </c>
      <c r="O31" s="25">
        <v>2.0954504288731068</v>
      </c>
      <c r="P31" s="25">
        <v>0</v>
      </c>
      <c r="Q31" s="25">
        <v>0</v>
      </c>
      <c r="R31" s="25">
        <v>121.29091259041036</v>
      </c>
      <c r="S31" s="25">
        <v>0</v>
      </c>
      <c r="T31" s="25">
        <v>0</v>
      </c>
      <c r="U31" s="25">
        <v>0</v>
      </c>
      <c r="V31" s="25">
        <v>0</v>
      </c>
      <c r="W31" s="25">
        <v>0</v>
      </c>
      <c r="X31" s="25">
        <v>0</v>
      </c>
      <c r="Y31" s="25">
        <v>0</v>
      </c>
      <c r="Z31" s="25">
        <v>0</v>
      </c>
      <c r="AA31" s="25">
        <v>91.776270379474255</v>
      </c>
      <c r="AB31" s="25">
        <v>0</v>
      </c>
      <c r="AC31" s="24">
        <v>38141.100373596841</v>
      </c>
      <c r="AD31" s="24">
        <v>4666.0796964000001</v>
      </c>
      <c r="AE31" s="25">
        <v>0</v>
      </c>
      <c r="AF31" s="25">
        <v>4666.0796964000001</v>
      </c>
      <c r="AG31" s="24">
        <v>0</v>
      </c>
      <c r="AH31" s="24">
        <v>0</v>
      </c>
      <c r="AI31" s="25">
        <v>0</v>
      </c>
      <c r="AJ31" s="25">
        <v>0</v>
      </c>
      <c r="AK31" s="25">
        <v>0</v>
      </c>
      <c r="AL31" s="24">
        <v>0</v>
      </c>
      <c r="AM31" s="25">
        <v>0</v>
      </c>
      <c r="AN31" s="25">
        <v>0</v>
      </c>
      <c r="AO31" s="25">
        <v>0</v>
      </c>
      <c r="AP31" s="25">
        <v>0</v>
      </c>
      <c r="AQ31" s="25">
        <v>0</v>
      </c>
      <c r="AR31" s="24">
        <v>0</v>
      </c>
      <c r="AS31" s="24">
        <v>0</v>
      </c>
      <c r="AT31" s="25">
        <v>0</v>
      </c>
      <c r="AU31" s="25">
        <v>0</v>
      </c>
      <c r="AV31" s="25">
        <v>0</v>
      </c>
      <c r="AW31" s="25">
        <v>0</v>
      </c>
      <c r="AX31" s="24">
        <v>0</v>
      </c>
      <c r="AY31" s="25">
        <v>0</v>
      </c>
      <c r="AZ31" s="25">
        <v>0</v>
      </c>
      <c r="BA31" s="25">
        <v>0</v>
      </c>
      <c r="BB31" s="24">
        <v>0</v>
      </c>
      <c r="BC31" s="25">
        <v>0</v>
      </c>
      <c r="BD31" s="24">
        <v>0</v>
      </c>
      <c r="BE31" s="25">
        <v>0</v>
      </c>
      <c r="BF31" s="25">
        <v>0</v>
      </c>
      <c r="BG31" s="25">
        <v>0</v>
      </c>
      <c r="BH31" s="25">
        <v>0</v>
      </c>
      <c r="BI31" s="25">
        <v>0</v>
      </c>
      <c r="BJ31" s="24">
        <v>0</v>
      </c>
      <c r="BK31" s="25">
        <v>0</v>
      </c>
      <c r="BL31" s="25">
        <v>0</v>
      </c>
      <c r="BM31" s="25">
        <v>0</v>
      </c>
      <c r="BN31" s="25">
        <v>0</v>
      </c>
      <c r="BO31" s="24">
        <v>0</v>
      </c>
      <c r="BP31" s="24">
        <v>0</v>
      </c>
      <c r="BQ31" s="24">
        <v>0</v>
      </c>
      <c r="BR31" s="25">
        <v>0</v>
      </c>
      <c r="BS31" s="25">
        <v>0</v>
      </c>
      <c r="BT31" s="24">
        <v>0</v>
      </c>
      <c r="BU31" s="25">
        <v>0</v>
      </c>
      <c r="BV31" s="25">
        <v>0</v>
      </c>
      <c r="BW31" s="24">
        <v>0</v>
      </c>
      <c r="BX31" s="25">
        <v>0</v>
      </c>
      <c r="BY31" s="25">
        <v>0</v>
      </c>
      <c r="BZ31" s="25">
        <v>0</v>
      </c>
      <c r="CA31" s="24">
        <v>0</v>
      </c>
      <c r="CB31" s="24">
        <v>0</v>
      </c>
      <c r="CC31" s="10"/>
      <c r="CD31" s="12"/>
      <c r="CE31" s="12"/>
      <c r="CF31" s="12"/>
      <c r="CG31" s="11"/>
      <c r="CH31" s="11"/>
      <c r="CI31" s="28">
        <v>0</v>
      </c>
      <c r="CJ31" s="11"/>
      <c r="CK31" s="14">
        <v>43126.513340141595</v>
      </c>
      <c r="CL31" s="8" t="str">
        <f>IF(ROUND(SUM(CK31),1)&gt;ROUND(SUM(Tableau_B!CK31),1),"Supply &gt; Use",IF(ROUND(SUM(CK31),1)&lt;ROUND(SUM(Tableau_B!CK31),1),"Supply &lt; Use",""))</f>
        <v/>
      </c>
    </row>
    <row r="32" spans="1:90" s="22" customFormat="1" ht="26.25" customHeight="1" x14ac:dyDescent="0.25">
      <c r="A32" s="291" t="s">
        <v>151</v>
      </c>
      <c r="B32" s="212" t="s">
        <v>116</v>
      </c>
      <c r="C32" s="18">
        <v>1848041.27924509</v>
      </c>
      <c r="D32" s="18">
        <v>48073.838413903148</v>
      </c>
      <c r="E32" s="18">
        <v>37603.549724768876</v>
      </c>
      <c r="F32" s="18">
        <v>6969.4807883366448</v>
      </c>
      <c r="G32" s="18">
        <v>3500.8079007976298</v>
      </c>
      <c r="H32" s="18">
        <v>6828.237926532187</v>
      </c>
      <c r="I32" s="18">
        <v>957546.78547279036</v>
      </c>
      <c r="J32" s="18">
        <v>71476.283245567203</v>
      </c>
      <c r="K32" s="18">
        <v>7632.9673511336414</v>
      </c>
      <c r="L32" s="18">
        <v>2946.2951819379655</v>
      </c>
      <c r="M32" s="18">
        <v>20542.049001057272</v>
      </c>
      <c r="N32" s="18">
        <v>10327.401955150513</v>
      </c>
      <c r="O32" s="18">
        <v>109655.59609193821</v>
      </c>
      <c r="P32" s="18">
        <v>507242.17705816077</v>
      </c>
      <c r="Q32" s="18">
        <v>7981.1214173361359</v>
      </c>
      <c r="R32" s="18">
        <v>3905.8536497809</v>
      </c>
      <c r="S32" s="18">
        <v>66233.922480620007</v>
      </c>
      <c r="T32" s="18">
        <v>124410.91899794416</v>
      </c>
      <c r="U32" s="18">
        <v>5457.896409075076</v>
      </c>
      <c r="V32" s="18">
        <v>1894.2068481786428</v>
      </c>
      <c r="W32" s="18">
        <v>1483.5786551518243</v>
      </c>
      <c r="X32" s="18">
        <v>4648.5554877188988</v>
      </c>
      <c r="Y32" s="18">
        <v>3358.0899391619459</v>
      </c>
      <c r="Z32" s="18">
        <v>704.62398523658055</v>
      </c>
      <c r="AA32" s="18">
        <v>4449.3592178919771</v>
      </c>
      <c r="AB32" s="18">
        <v>3195.8884997486844</v>
      </c>
      <c r="AC32" s="18">
        <v>362219.90647626691</v>
      </c>
      <c r="AD32" s="18">
        <v>27704.963346313652</v>
      </c>
      <c r="AE32" s="18">
        <v>2562.8582320303904</v>
      </c>
      <c r="AF32" s="18">
        <v>25142.105114283262</v>
      </c>
      <c r="AG32" s="18">
        <v>54522.762510604924</v>
      </c>
      <c r="AH32" s="18">
        <v>58443.977487536169</v>
      </c>
      <c r="AI32" s="18">
        <v>10530.71668093966</v>
      </c>
      <c r="AJ32" s="18">
        <v>21721.614331512523</v>
      </c>
      <c r="AK32" s="18">
        <v>26191.646475083977</v>
      </c>
      <c r="AL32" s="18">
        <v>158551.55364967312</v>
      </c>
      <c r="AM32" s="18">
        <v>59032.599732323688</v>
      </c>
      <c r="AN32" s="18">
        <v>27303.155554179062</v>
      </c>
      <c r="AO32" s="18">
        <v>59611.800356848173</v>
      </c>
      <c r="AP32" s="18">
        <v>9382.9982231592548</v>
      </c>
      <c r="AQ32" s="18">
        <v>3220.9997831629339</v>
      </c>
      <c r="AR32" s="18">
        <v>22157.990828108606</v>
      </c>
      <c r="AS32" s="18">
        <v>10036.359125654195</v>
      </c>
      <c r="AT32" s="18">
        <v>1912.7334575297862</v>
      </c>
      <c r="AU32" s="18">
        <v>2074.5009061536762</v>
      </c>
      <c r="AV32" s="18">
        <v>1264.6702892192636</v>
      </c>
      <c r="AW32" s="18">
        <v>4784.4544727514694</v>
      </c>
      <c r="AX32" s="18">
        <v>3364.5003730336821</v>
      </c>
      <c r="AY32" s="18">
        <v>1532.0324350475148</v>
      </c>
      <c r="AZ32" s="18">
        <v>743.22689218506537</v>
      </c>
      <c r="BA32" s="18">
        <v>1089.241045801102</v>
      </c>
      <c r="BB32" s="18">
        <v>3782.9578612364176</v>
      </c>
      <c r="BC32" s="18">
        <v>0</v>
      </c>
      <c r="BD32" s="18">
        <v>26333.367824861161</v>
      </c>
      <c r="BE32" s="18">
        <v>17073.305710703535</v>
      </c>
      <c r="BF32" s="18">
        <v>4713.5584480057742</v>
      </c>
      <c r="BG32" s="18">
        <v>2773.7482844307351</v>
      </c>
      <c r="BH32" s="18">
        <v>686.66490219995728</v>
      </c>
      <c r="BI32" s="18">
        <v>1086.0904795211604</v>
      </c>
      <c r="BJ32" s="18">
        <v>19245.784894099565</v>
      </c>
      <c r="BK32" s="18">
        <v>6221.2718812089288</v>
      </c>
      <c r="BL32" s="18">
        <v>5617.0469602754038</v>
      </c>
      <c r="BM32" s="18">
        <v>498.06121641468178</v>
      </c>
      <c r="BN32" s="18">
        <v>6909.4048362005469</v>
      </c>
      <c r="BO32" s="18">
        <v>25270.222552085197</v>
      </c>
      <c r="BP32" s="18">
        <v>11927.21103128811</v>
      </c>
      <c r="BQ32" s="18">
        <v>27582.910209063008</v>
      </c>
      <c r="BR32" s="18">
        <v>17898.865387545517</v>
      </c>
      <c r="BS32" s="18">
        <v>9684.0448215174911</v>
      </c>
      <c r="BT32" s="18">
        <v>9009.3454787941719</v>
      </c>
      <c r="BU32" s="18">
        <v>4738.048849673226</v>
      </c>
      <c r="BV32" s="18">
        <v>4271.2966291209459</v>
      </c>
      <c r="BW32" s="18">
        <v>12411.260684555853</v>
      </c>
      <c r="BX32" s="18">
        <v>2943.0765764732223</v>
      </c>
      <c r="BY32" s="18">
        <v>945.74704742522999</v>
      </c>
      <c r="BZ32" s="18">
        <v>8522.4370606574012</v>
      </c>
      <c r="CA32" s="18">
        <v>3027.3430986896378</v>
      </c>
      <c r="CB32" s="18">
        <v>0</v>
      </c>
      <c r="CC32" s="18">
        <v>460105.95788523019</v>
      </c>
      <c r="CD32" s="18">
        <v>233685.69004012484</v>
      </c>
      <c r="CE32" s="18">
        <v>114693.7076033896</v>
      </c>
      <c r="CF32" s="18">
        <v>111726.56024171575</v>
      </c>
      <c r="CG32" s="18">
        <v>58993.760455864081</v>
      </c>
      <c r="CH32" s="21"/>
      <c r="CI32" s="18">
        <v>4887.1590594014515</v>
      </c>
      <c r="CJ32" s="21"/>
      <c r="CK32" s="18">
        <v>2372028.1566455858</v>
      </c>
      <c r="CL32" s="8" t="str">
        <f>IF(ROUND(SUM(CK32),1)&gt;ROUND(SUM(Tableau_B!CK32),1),"Supply &gt; Use",IF(ROUND(SUM(CK32),1)&lt;ROUND(SUM(Tableau_B!CK32),1),"Supply &lt; Use",""))</f>
        <v/>
      </c>
    </row>
    <row r="33" spans="1:90" s="22" customFormat="1" ht="26.25" customHeight="1" x14ac:dyDescent="0.25">
      <c r="A33" s="294" t="s">
        <v>152</v>
      </c>
      <c r="B33" s="217" t="s">
        <v>117</v>
      </c>
      <c r="C33" s="29"/>
      <c r="D33" s="29"/>
      <c r="E33" s="30"/>
      <c r="F33" s="30"/>
      <c r="G33" s="30"/>
      <c r="H33" s="29"/>
      <c r="I33" s="29"/>
      <c r="J33" s="30"/>
      <c r="K33" s="30"/>
      <c r="L33" s="30"/>
      <c r="M33" s="30"/>
      <c r="N33" s="30"/>
      <c r="O33" s="30"/>
      <c r="P33" s="30"/>
      <c r="Q33" s="30"/>
      <c r="R33" s="30"/>
      <c r="S33" s="30"/>
      <c r="T33" s="30"/>
      <c r="U33" s="30"/>
      <c r="V33" s="30"/>
      <c r="W33" s="30"/>
      <c r="X33" s="30"/>
      <c r="Y33" s="30"/>
      <c r="Z33" s="30"/>
      <c r="AA33" s="30"/>
      <c r="AB33" s="30"/>
      <c r="AC33" s="29"/>
      <c r="AD33" s="29"/>
      <c r="AE33" s="30"/>
      <c r="AF33" s="30"/>
      <c r="AG33" s="29"/>
      <c r="AH33" s="29"/>
      <c r="AI33" s="30"/>
      <c r="AJ33" s="30"/>
      <c r="AK33" s="30"/>
      <c r="AL33" s="29"/>
      <c r="AM33" s="30"/>
      <c r="AN33" s="30"/>
      <c r="AO33" s="30"/>
      <c r="AP33" s="30"/>
      <c r="AQ33" s="30"/>
      <c r="AR33" s="29"/>
      <c r="AS33" s="29"/>
      <c r="AT33" s="30"/>
      <c r="AU33" s="30"/>
      <c r="AV33" s="30"/>
      <c r="AW33" s="30"/>
      <c r="AX33" s="29"/>
      <c r="AY33" s="30"/>
      <c r="AZ33" s="30"/>
      <c r="BA33" s="30"/>
      <c r="BB33" s="29"/>
      <c r="BC33" s="30"/>
      <c r="BD33" s="29"/>
      <c r="BE33" s="30"/>
      <c r="BF33" s="30"/>
      <c r="BG33" s="30"/>
      <c r="BH33" s="30"/>
      <c r="BI33" s="30"/>
      <c r="BJ33" s="29"/>
      <c r="BK33" s="30"/>
      <c r="BL33" s="30"/>
      <c r="BM33" s="30"/>
      <c r="BN33" s="30"/>
      <c r="BO33" s="29"/>
      <c r="BP33" s="29"/>
      <c r="BQ33" s="29"/>
      <c r="BR33" s="30"/>
      <c r="BS33" s="30"/>
      <c r="BT33" s="29"/>
      <c r="BU33" s="30"/>
      <c r="BV33" s="30"/>
      <c r="BW33" s="29"/>
      <c r="BX33" s="30"/>
      <c r="BY33" s="30"/>
      <c r="BZ33" s="30"/>
      <c r="CA33" s="29"/>
      <c r="CB33" s="29"/>
      <c r="CC33" s="10"/>
      <c r="CD33" s="12"/>
      <c r="CE33" s="12"/>
      <c r="CF33" s="12"/>
      <c r="CG33" s="14">
        <v>27007.466466517617</v>
      </c>
      <c r="CH33" s="11"/>
      <c r="CI33" s="14">
        <v>2590.9850014593098</v>
      </c>
      <c r="CJ33" s="27"/>
      <c r="CK33" s="14">
        <v>29598.451467976927</v>
      </c>
      <c r="CL33" s="8" t="str">
        <f>IF(ROUND(SUM(CK33),1)&gt;ROUND(SUM(Tableau_B!CK33),1),"Supply &gt; Use",IF(ROUND(SUM(CK33),1)&lt;ROUND(SUM(Tableau_B!CK33),1),"Supply &lt; Use",""))</f>
        <v/>
      </c>
    </row>
    <row r="34" spans="1:90" s="22" customFormat="1" ht="26.25" customHeight="1" x14ac:dyDescent="0.25">
      <c r="A34" s="295" t="s">
        <v>153</v>
      </c>
      <c r="B34" s="213" t="s">
        <v>118</v>
      </c>
      <c r="C34" s="11"/>
      <c r="D34" s="11"/>
      <c r="E34" s="12"/>
      <c r="F34" s="12"/>
      <c r="G34" s="12"/>
      <c r="H34" s="11"/>
      <c r="I34" s="11"/>
      <c r="J34" s="12"/>
      <c r="K34" s="12"/>
      <c r="L34" s="12"/>
      <c r="M34" s="12"/>
      <c r="N34" s="12"/>
      <c r="O34" s="12"/>
      <c r="P34" s="12"/>
      <c r="Q34" s="12"/>
      <c r="R34" s="12"/>
      <c r="S34" s="12"/>
      <c r="T34" s="12"/>
      <c r="U34" s="12"/>
      <c r="V34" s="12"/>
      <c r="W34" s="12"/>
      <c r="X34" s="12"/>
      <c r="Y34" s="12"/>
      <c r="Z34" s="12"/>
      <c r="AA34" s="12"/>
      <c r="AB34" s="12"/>
      <c r="AC34" s="11"/>
      <c r="AD34" s="11"/>
      <c r="AE34" s="12"/>
      <c r="AF34" s="12"/>
      <c r="AG34" s="11"/>
      <c r="AH34" s="11"/>
      <c r="AI34" s="12"/>
      <c r="AJ34" s="12"/>
      <c r="AK34" s="12"/>
      <c r="AL34" s="11"/>
      <c r="AM34" s="12"/>
      <c r="AN34" s="12"/>
      <c r="AO34" s="12"/>
      <c r="AP34" s="12"/>
      <c r="AQ34" s="12"/>
      <c r="AR34" s="11"/>
      <c r="AS34" s="11"/>
      <c r="AT34" s="12"/>
      <c r="AU34" s="12"/>
      <c r="AV34" s="12"/>
      <c r="AW34" s="12"/>
      <c r="AX34" s="11"/>
      <c r="AY34" s="12"/>
      <c r="AZ34" s="12"/>
      <c r="BA34" s="12"/>
      <c r="BB34" s="11"/>
      <c r="BC34" s="12"/>
      <c r="BD34" s="11"/>
      <c r="BE34" s="12"/>
      <c r="BF34" s="12"/>
      <c r="BG34" s="12"/>
      <c r="BH34" s="12"/>
      <c r="BI34" s="12"/>
      <c r="BJ34" s="11"/>
      <c r="BK34" s="12"/>
      <c r="BL34" s="12"/>
      <c r="BM34" s="12"/>
      <c r="BN34" s="12"/>
      <c r="BO34" s="11"/>
      <c r="BP34" s="11"/>
      <c r="BQ34" s="11"/>
      <c r="BR34" s="12"/>
      <c r="BS34" s="12"/>
      <c r="BT34" s="11"/>
      <c r="BU34" s="12"/>
      <c r="BV34" s="12"/>
      <c r="BW34" s="11"/>
      <c r="BX34" s="12"/>
      <c r="BY34" s="12"/>
      <c r="BZ34" s="12"/>
      <c r="CA34" s="11"/>
      <c r="CB34" s="11"/>
      <c r="CC34" s="10"/>
      <c r="CD34" s="12"/>
      <c r="CE34" s="12"/>
      <c r="CF34" s="12"/>
      <c r="CG34" s="16">
        <v>31986.293989346465</v>
      </c>
      <c r="CH34" s="11"/>
      <c r="CI34" s="16">
        <v>2296.1740579421416</v>
      </c>
      <c r="CJ34" s="11"/>
      <c r="CK34" s="14">
        <v>34282.468047288603</v>
      </c>
      <c r="CL34" s="8" t="str">
        <f>IF(ROUND(SUM(CK34),1)&gt;ROUND(SUM(Tableau_B!CK34),1),"Supply &gt; Use",IF(ROUND(SUM(CK34),1)&lt;ROUND(SUM(Tableau_B!CK34),1),"Supply &lt; Use",""))</f>
        <v/>
      </c>
    </row>
    <row r="35" spans="1:90" s="22" customFormat="1" ht="38.25" customHeight="1" x14ac:dyDescent="0.25">
      <c r="A35" s="295" t="s">
        <v>154</v>
      </c>
      <c r="B35" s="213" t="s">
        <v>119</v>
      </c>
      <c r="C35" s="23">
        <v>1517979.4402736684</v>
      </c>
      <c r="D35" s="24">
        <v>47983.373129591666</v>
      </c>
      <c r="E35" s="32">
        <v>37603.549724768876</v>
      </c>
      <c r="F35" s="32">
        <v>6969.4807883366448</v>
      </c>
      <c r="G35" s="32">
        <v>3410.3426164861467</v>
      </c>
      <c r="H35" s="33">
        <v>6828.237926532187</v>
      </c>
      <c r="I35" s="24">
        <v>631653.28675153758</v>
      </c>
      <c r="J35" s="32">
        <v>64768.973584302825</v>
      </c>
      <c r="K35" s="32">
        <v>7592.2280630205278</v>
      </c>
      <c r="L35" s="32">
        <v>2945.7880408549149</v>
      </c>
      <c r="M35" s="32">
        <v>17774.441344818621</v>
      </c>
      <c r="N35" s="32">
        <v>8518.0291289741235</v>
      </c>
      <c r="O35" s="32">
        <v>109655.58589051261</v>
      </c>
      <c r="P35" s="32">
        <v>204748.03028515336</v>
      </c>
      <c r="Q35" s="32">
        <v>7981.1214173361359</v>
      </c>
      <c r="R35" s="32">
        <v>3905.2631608802199</v>
      </c>
      <c r="S35" s="32">
        <v>62390.02426549435</v>
      </c>
      <c r="T35" s="32">
        <v>117498.39666732121</v>
      </c>
      <c r="U35" s="32">
        <v>5438.4465078599724</v>
      </c>
      <c r="V35" s="32">
        <v>1894.1550101760008</v>
      </c>
      <c r="W35" s="32">
        <v>1483.5304131544663</v>
      </c>
      <c r="X35" s="32">
        <v>4641.4738008052564</v>
      </c>
      <c r="Y35" s="32">
        <v>3357.0975019144903</v>
      </c>
      <c r="Z35" s="32">
        <v>701.69247485868209</v>
      </c>
      <c r="AA35" s="32">
        <v>3165.4946435965117</v>
      </c>
      <c r="AB35" s="32">
        <v>3193.5145505032806</v>
      </c>
      <c r="AC35" s="33">
        <v>362219.39942852512</v>
      </c>
      <c r="AD35" s="24">
        <v>27704.963346313652</v>
      </c>
      <c r="AE35" s="32">
        <v>2562.8582320303904</v>
      </c>
      <c r="AF35" s="32">
        <v>25142.105114283262</v>
      </c>
      <c r="AG35" s="33">
        <v>51134.398276759995</v>
      </c>
      <c r="AH35" s="24">
        <v>58017.32009997002</v>
      </c>
      <c r="AI35" s="32">
        <v>10174.010730764576</v>
      </c>
      <c r="AJ35" s="32">
        <v>21651.662894121462</v>
      </c>
      <c r="AK35" s="32">
        <v>26191.646475083977</v>
      </c>
      <c r="AL35" s="24">
        <v>158551.55364967312</v>
      </c>
      <c r="AM35" s="32">
        <v>59032.599732323688</v>
      </c>
      <c r="AN35" s="32">
        <v>27303.155554179062</v>
      </c>
      <c r="AO35" s="32">
        <v>59611.800356848173</v>
      </c>
      <c r="AP35" s="32">
        <v>9382.9982231592548</v>
      </c>
      <c r="AQ35" s="32">
        <v>3220.9997831629339</v>
      </c>
      <c r="AR35" s="33">
        <v>22157.990828108606</v>
      </c>
      <c r="AS35" s="24">
        <v>9925.4863686141071</v>
      </c>
      <c r="AT35" s="32">
        <v>1911.230612073248</v>
      </c>
      <c r="AU35" s="32">
        <v>2074.5009061536762</v>
      </c>
      <c r="AV35" s="32">
        <v>1264.6702892192636</v>
      </c>
      <c r="AW35" s="32">
        <v>4675.0845611679206</v>
      </c>
      <c r="AX35" s="24">
        <v>3364.5003730336821</v>
      </c>
      <c r="AY35" s="32">
        <v>1532.0324350475148</v>
      </c>
      <c r="AZ35" s="32">
        <v>743.22689218506537</v>
      </c>
      <c r="BA35" s="32">
        <v>1089.241045801102</v>
      </c>
      <c r="BB35" s="33">
        <v>3741.8515057455052</v>
      </c>
      <c r="BC35" s="32">
        <v>0</v>
      </c>
      <c r="BD35" s="24">
        <v>26267.304228022356</v>
      </c>
      <c r="BE35" s="32">
        <v>17024.479414662346</v>
      </c>
      <c r="BF35" s="32">
        <v>4711.8167365577692</v>
      </c>
      <c r="BG35" s="32">
        <v>2758.2526950811243</v>
      </c>
      <c r="BH35" s="32">
        <v>686.66490219995728</v>
      </c>
      <c r="BI35" s="32">
        <v>1086.0904795211604</v>
      </c>
      <c r="BJ35" s="24">
        <v>19201.48130676501</v>
      </c>
      <c r="BK35" s="32">
        <v>6213.2265087685737</v>
      </c>
      <c r="BL35" s="32">
        <v>5617.0469602754038</v>
      </c>
      <c r="BM35" s="32">
        <v>498.06121641468178</v>
      </c>
      <c r="BN35" s="32">
        <v>6873.1466213063495</v>
      </c>
      <c r="BO35" s="33">
        <v>25270.222552085197</v>
      </c>
      <c r="BP35" s="33">
        <v>11927.21103128811</v>
      </c>
      <c r="BQ35" s="24">
        <v>27582.910209063008</v>
      </c>
      <c r="BR35" s="32">
        <v>17898.865387545517</v>
      </c>
      <c r="BS35" s="32">
        <v>9684.0448215174911</v>
      </c>
      <c r="BT35" s="24">
        <v>9009.3454787941719</v>
      </c>
      <c r="BU35" s="32">
        <v>4738.048849673226</v>
      </c>
      <c r="BV35" s="32">
        <v>4271.2966291209459</v>
      </c>
      <c r="BW35" s="24">
        <v>12411.260684555853</v>
      </c>
      <c r="BX35" s="32">
        <v>2943.0765764732223</v>
      </c>
      <c r="BY35" s="32">
        <v>945.74704742522999</v>
      </c>
      <c r="BZ35" s="32">
        <v>8522.4370606574012</v>
      </c>
      <c r="CA35" s="33">
        <v>3027.3430986896378</v>
      </c>
      <c r="CB35" s="33">
        <v>0</v>
      </c>
      <c r="CC35" s="34">
        <v>460105.95788523019</v>
      </c>
      <c r="CD35" s="35">
        <v>233685.69004012484</v>
      </c>
      <c r="CE35" s="35">
        <v>114693.7076033896</v>
      </c>
      <c r="CF35" s="35">
        <v>111726.56024171575</v>
      </c>
      <c r="CG35" s="16">
        <v>0</v>
      </c>
      <c r="CH35" s="11"/>
      <c r="CI35" s="11"/>
      <c r="CJ35" s="11"/>
      <c r="CK35" s="14">
        <v>1978085.3981588986</v>
      </c>
      <c r="CL35" s="8" t="str">
        <f>IF(ROUND(SUM(CK35),1)&gt;ROUND(SUM(Tableau_B!CK35),1),"Supply &gt; Use",IF(ROUND(SUM(CK35),1)&lt;ROUND(SUM(Tableau_B!CK35),1),"Supply &lt; Use",""))</f>
        <v/>
      </c>
    </row>
    <row r="36" spans="1:90" s="22" customFormat="1" ht="26.25" customHeight="1" x14ac:dyDescent="0.25">
      <c r="A36" s="296" t="s">
        <v>155</v>
      </c>
      <c r="B36" s="239" t="s">
        <v>294</v>
      </c>
      <c r="C36" s="23">
        <v>330061.83897142153</v>
      </c>
      <c r="D36" s="24">
        <v>90.465284311483273</v>
      </c>
      <c r="E36" s="36">
        <v>0</v>
      </c>
      <c r="F36" s="36">
        <v>0</v>
      </c>
      <c r="G36" s="36">
        <v>90.465284311483273</v>
      </c>
      <c r="H36" s="37">
        <v>0</v>
      </c>
      <c r="I36" s="24">
        <v>325893.49872125278</v>
      </c>
      <c r="J36" s="36">
        <v>6707.3096612643803</v>
      </c>
      <c r="K36" s="36">
        <v>40.739288113114</v>
      </c>
      <c r="L36" s="36">
        <v>0.50714108305058403</v>
      </c>
      <c r="M36" s="36">
        <v>2767.607656238652</v>
      </c>
      <c r="N36" s="36">
        <v>1809.3728261763893</v>
      </c>
      <c r="O36" s="36">
        <v>1.020142559528245E-2</v>
      </c>
      <c r="P36" s="36">
        <v>302494.14677300741</v>
      </c>
      <c r="Q36" s="36">
        <v>0</v>
      </c>
      <c r="R36" s="36">
        <v>0.59048890068012572</v>
      </c>
      <c r="S36" s="36">
        <v>3843.8982151256587</v>
      </c>
      <c r="T36" s="36">
        <v>6912.5223306229436</v>
      </c>
      <c r="U36" s="36">
        <v>19.449901215103825</v>
      </c>
      <c r="V36" s="36">
        <v>5.183800264200792E-2</v>
      </c>
      <c r="W36" s="36">
        <v>4.8241997357992061E-2</v>
      </c>
      <c r="X36" s="36">
        <v>7.0816869136422742</v>
      </c>
      <c r="Y36" s="36">
        <v>0.99243724745559203</v>
      </c>
      <c r="Z36" s="36">
        <v>2.9315103778985181</v>
      </c>
      <c r="AA36" s="36">
        <v>1283.8645742954654</v>
      </c>
      <c r="AB36" s="36">
        <v>2.3739492454035505</v>
      </c>
      <c r="AC36" s="37">
        <v>0.50704774177084577</v>
      </c>
      <c r="AD36" s="24">
        <v>0</v>
      </c>
      <c r="AE36" s="36">
        <v>0</v>
      </c>
      <c r="AF36" s="36">
        <v>0</v>
      </c>
      <c r="AG36" s="37">
        <v>3388.364233844929</v>
      </c>
      <c r="AH36" s="24">
        <v>426.65738756614684</v>
      </c>
      <c r="AI36" s="36">
        <v>356.70595017508447</v>
      </c>
      <c r="AJ36" s="36">
        <v>69.951437391062385</v>
      </c>
      <c r="AK36" s="36">
        <v>0</v>
      </c>
      <c r="AL36" s="24">
        <v>0</v>
      </c>
      <c r="AM36" s="36">
        <v>0</v>
      </c>
      <c r="AN36" s="36">
        <v>0</v>
      </c>
      <c r="AO36" s="36">
        <v>0</v>
      </c>
      <c r="AP36" s="36">
        <v>0</v>
      </c>
      <c r="AQ36" s="36">
        <v>0</v>
      </c>
      <c r="AR36" s="37">
        <v>0</v>
      </c>
      <c r="AS36" s="24">
        <v>110.87275704008731</v>
      </c>
      <c r="AT36" s="36">
        <v>1.5028454565381815</v>
      </c>
      <c r="AU36" s="36">
        <v>0</v>
      </c>
      <c r="AV36" s="36">
        <v>0</v>
      </c>
      <c r="AW36" s="36">
        <v>109.36991158354913</v>
      </c>
      <c r="AX36" s="24">
        <v>0</v>
      </c>
      <c r="AY36" s="36">
        <v>0</v>
      </c>
      <c r="AZ36" s="36">
        <v>0</v>
      </c>
      <c r="BA36" s="36">
        <v>0</v>
      </c>
      <c r="BB36" s="37">
        <v>41.106355490912343</v>
      </c>
      <c r="BC36" s="36">
        <v>0</v>
      </c>
      <c r="BD36" s="24">
        <v>66.063596838805054</v>
      </c>
      <c r="BE36" s="36">
        <v>48.826296041189522</v>
      </c>
      <c r="BF36" s="36">
        <v>1.7417114480046711</v>
      </c>
      <c r="BG36" s="36">
        <v>15.49558934961086</v>
      </c>
      <c r="BH36" s="36">
        <v>0</v>
      </c>
      <c r="BI36" s="36">
        <v>0</v>
      </c>
      <c r="BJ36" s="24">
        <v>44.303587334552788</v>
      </c>
      <c r="BK36" s="36">
        <v>8.0453724403549618</v>
      </c>
      <c r="BL36" s="36">
        <v>0</v>
      </c>
      <c r="BM36" s="36">
        <v>0</v>
      </c>
      <c r="BN36" s="36">
        <v>36.258214894197828</v>
      </c>
      <c r="BO36" s="37">
        <v>0</v>
      </c>
      <c r="BP36" s="37">
        <v>0</v>
      </c>
      <c r="BQ36" s="24">
        <v>0</v>
      </c>
      <c r="BR36" s="36">
        <v>0</v>
      </c>
      <c r="BS36" s="36">
        <v>0</v>
      </c>
      <c r="BT36" s="24">
        <v>0</v>
      </c>
      <c r="BU36" s="36">
        <v>0</v>
      </c>
      <c r="BV36" s="36">
        <v>0</v>
      </c>
      <c r="BW36" s="24">
        <v>0</v>
      </c>
      <c r="BX36" s="36">
        <v>0</v>
      </c>
      <c r="BY36" s="36">
        <v>0</v>
      </c>
      <c r="BZ36" s="36">
        <v>0</v>
      </c>
      <c r="CA36" s="37">
        <v>0</v>
      </c>
      <c r="CB36" s="37">
        <v>0</v>
      </c>
      <c r="CC36" s="34">
        <v>0</v>
      </c>
      <c r="CD36" s="36">
        <v>0</v>
      </c>
      <c r="CE36" s="38">
        <v>0</v>
      </c>
      <c r="CF36" s="38">
        <v>0</v>
      </c>
      <c r="CG36" s="16">
        <v>0</v>
      </c>
      <c r="CH36" s="11"/>
      <c r="CI36" s="11"/>
      <c r="CJ36" s="11"/>
      <c r="CK36" s="14">
        <v>330061.83897142153</v>
      </c>
      <c r="CL36" s="8" t="str">
        <f>IF(ROUND(SUM(CK36),1)&gt;ROUND(SUM(Tableau_B!CK36),1),"Supply &gt; Use",IF(ROUND(SUM(CK36),1)&lt;ROUND(SUM(Tableau_B!CK36),1),"Supply &lt; Use",""))</f>
        <v/>
      </c>
    </row>
    <row r="37" spans="1:90" s="22" customFormat="1" ht="26.25" customHeight="1" thickBot="1" x14ac:dyDescent="0.3">
      <c r="A37" s="297" t="s">
        <v>0</v>
      </c>
      <c r="B37" s="219" t="s">
        <v>121</v>
      </c>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8"/>
    </row>
    <row r="38" spans="1:90" s="22" customFormat="1" ht="26.25" customHeight="1" thickTop="1" thickBot="1" x14ac:dyDescent="0.3">
      <c r="A38" s="298" t="s">
        <v>156</v>
      </c>
      <c r="B38" s="231" t="s">
        <v>281</v>
      </c>
      <c r="C38" s="41">
        <v>3794422.1983504845</v>
      </c>
      <c r="D38" s="41">
        <v>102393.1374120595</v>
      </c>
      <c r="E38" s="41">
        <v>48538.600640170363</v>
      </c>
      <c r="F38" s="41">
        <v>50353.728871091502</v>
      </c>
      <c r="G38" s="41">
        <v>3500.8079007976298</v>
      </c>
      <c r="H38" s="41">
        <v>6828.237926532187</v>
      </c>
      <c r="I38" s="41">
        <v>2537902.3374083745</v>
      </c>
      <c r="J38" s="41">
        <v>74823.4302261353</v>
      </c>
      <c r="K38" s="41">
        <v>7676.6493142412892</v>
      </c>
      <c r="L38" s="41">
        <v>3616.4401860001822</v>
      </c>
      <c r="M38" s="41">
        <v>24190.325830628139</v>
      </c>
      <c r="N38" s="41">
        <v>11742.287899279678</v>
      </c>
      <c r="O38" s="41">
        <v>1597186.0924664021</v>
      </c>
      <c r="P38" s="41">
        <v>526141.99020086136</v>
      </c>
      <c r="Q38" s="41">
        <v>8062.8303181684632</v>
      </c>
      <c r="R38" s="41">
        <v>4690.3026128928595</v>
      </c>
      <c r="S38" s="41">
        <v>66345.220445855259</v>
      </c>
      <c r="T38" s="41">
        <v>187599.33956006396</v>
      </c>
      <c r="U38" s="41">
        <v>5467.1466910441877</v>
      </c>
      <c r="V38" s="41">
        <v>1898.3010110390228</v>
      </c>
      <c r="W38" s="41">
        <v>1486.5583472905173</v>
      </c>
      <c r="X38" s="41">
        <v>4660.4213448151049</v>
      </c>
      <c r="Y38" s="41">
        <v>3365.3994492012921</v>
      </c>
      <c r="Z38" s="41">
        <v>705.29929530812467</v>
      </c>
      <c r="AA38" s="41">
        <v>5043.9931267527718</v>
      </c>
      <c r="AB38" s="41">
        <v>3200.3090823948037</v>
      </c>
      <c r="AC38" s="41">
        <v>654583.10556127154</v>
      </c>
      <c r="AD38" s="41">
        <v>42695.589070690512</v>
      </c>
      <c r="AE38" s="41">
        <v>2562.871903282627</v>
      </c>
      <c r="AF38" s="41">
        <v>40132.717167407885</v>
      </c>
      <c r="AG38" s="41">
        <v>54621.130215512407</v>
      </c>
      <c r="AH38" s="41">
        <v>58484.101295039356</v>
      </c>
      <c r="AI38" s="41">
        <v>10530.71668093966</v>
      </c>
      <c r="AJ38" s="41">
        <v>21761.738139015713</v>
      </c>
      <c r="AK38" s="41">
        <v>26191.646475083977</v>
      </c>
      <c r="AL38" s="41">
        <v>158551.55364967312</v>
      </c>
      <c r="AM38" s="41">
        <v>59032.599732323688</v>
      </c>
      <c r="AN38" s="41">
        <v>27303.155554179062</v>
      </c>
      <c r="AO38" s="41">
        <v>59611.800356848173</v>
      </c>
      <c r="AP38" s="41">
        <v>9382.9982231592548</v>
      </c>
      <c r="AQ38" s="41">
        <v>3220.9997831629339</v>
      </c>
      <c r="AR38" s="41">
        <v>22165.392539955737</v>
      </c>
      <c r="AS38" s="41">
        <v>10036.374139101961</v>
      </c>
      <c r="AT38" s="41">
        <v>1912.7334575297862</v>
      </c>
      <c r="AU38" s="41">
        <v>2074.5159196014429</v>
      </c>
      <c r="AV38" s="41">
        <v>1264.6702892192636</v>
      </c>
      <c r="AW38" s="41">
        <v>4784.4544727514694</v>
      </c>
      <c r="AX38" s="41">
        <v>3364.5003730336821</v>
      </c>
      <c r="AY38" s="41">
        <v>1532.0324350475148</v>
      </c>
      <c r="AZ38" s="41">
        <v>743.22689218506537</v>
      </c>
      <c r="BA38" s="41">
        <v>1089.241045801102</v>
      </c>
      <c r="BB38" s="41">
        <v>3782.9578612364176</v>
      </c>
      <c r="BC38" s="41">
        <v>0</v>
      </c>
      <c r="BD38" s="41">
        <v>26333.367824861161</v>
      </c>
      <c r="BE38" s="41">
        <v>17073.305710703535</v>
      </c>
      <c r="BF38" s="41">
        <v>4713.5584480057742</v>
      </c>
      <c r="BG38" s="41">
        <v>2773.7482844307351</v>
      </c>
      <c r="BH38" s="41">
        <v>686.66490219995728</v>
      </c>
      <c r="BI38" s="41">
        <v>1086.0904795211604</v>
      </c>
      <c r="BJ38" s="41">
        <v>19245.784894099565</v>
      </c>
      <c r="BK38" s="41">
        <v>6221.2718812089288</v>
      </c>
      <c r="BL38" s="41">
        <v>5617.0469602754038</v>
      </c>
      <c r="BM38" s="41">
        <v>498.06121641468178</v>
      </c>
      <c r="BN38" s="41">
        <v>6909.4048362005469</v>
      </c>
      <c r="BO38" s="41">
        <v>25312.684097668964</v>
      </c>
      <c r="BP38" s="41">
        <v>15861.21673238031</v>
      </c>
      <c r="BQ38" s="41">
        <v>27812.639179118989</v>
      </c>
      <c r="BR38" s="41">
        <v>18128.594357601498</v>
      </c>
      <c r="BS38" s="41">
        <v>9684.0448215174911</v>
      </c>
      <c r="BT38" s="41">
        <v>9009.4106905623375</v>
      </c>
      <c r="BU38" s="41">
        <v>4738.0811930255395</v>
      </c>
      <c r="BV38" s="41">
        <v>4271.3294975367971</v>
      </c>
      <c r="BW38" s="41">
        <v>12411.334380622506</v>
      </c>
      <c r="BX38" s="41">
        <v>2943.0868149834878</v>
      </c>
      <c r="BY38" s="41">
        <v>945.74704742522999</v>
      </c>
      <c r="BZ38" s="41">
        <v>8522.5005182137884</v>
      </c>
      <c r="CA38" s="41">
        <v>3027.3430986896378</v>
      </c>
      <c r="CB38" s="41">
        <v>0</v>
      </c>
      <c r="CC38" s="41">
        <v>460105.95788523019</v>
      </c>
      <c r="CD38" s="41">
        <v>233685.69004012484</v>
      </c>
      <c r="CE38" s="41">
        <v>114693.7076033896</v>
      </c>
      <c r="CF38" s="41">
        <v>111726.56024171575</v>
      </c>
      <c r="CG38" s="41">
        <v>58993.760455864081</v>
      </c>
      <c r="CH38" s="42"/>
      <c r="CI38" s="41">
        <v>4127779.820037541</v>
      </c>
      <c r="CJ38" s="41">
        <v>99877.308927280232</v>
      </c>
      <c r="CK38" s="41">
        <v>8541179.0456563979</v>
      </c>
      <c r="CL38" s="8" t="str">
        <f>IF(ROUND(SUM(CK38),1)&gt;ROUND(SUM(Tableau_B!CK38),1),"Supply &gt; Use",IF(ROUND(SUM(CK38),1)&lt;ROUND(SUM(Tableau_B!CK38),1),"Supply &lt; Use",""))</f>
        <v/>
      </c>
    </row>
    <row r="39" spans="1:90" s="22" customFormat="1" ht="26.25" customHeight="1" thickTop="1" x14ac:dyDescent="0.25">
      <c r="A39" s="299"/>
      <c r="CK39" s="43"/>
      <c r="CL39" s="45"/>
    </row>
  </sheetData>
  <dataConsolidate/>
  <conditionalFormatting sqref="CL3:CL38">
    <cfRule type="containsText" dxfId="13" priority="1" stopIfTrue="1" operator="containsText" text="Supply &lt; Use">
      <formula>NOT(ISERROR(SEARCH("Supply &lt; Use",CL3)))</formula>
    </cfRule>
    <cfRule type="containsText" dxfId="12" priority="2" stopIfTrue="1" operator="containsText" text="Supply &gt; Use">
      <formula>NOT(ISERROR(SEARCH("Supply &gt; Use",CL3)))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4D843EEE-15B7-4C0F-BDF3-818E7E0ACE21}">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B17FB7FF-9AF6-4338-8D02-74E58D09676D}">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63A0-D82F-45E3-BBE1-0FF710D42647}">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296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99877.308927280217</v>
      </c>
      <c r="D3" s="326">
        <v>46363.70672793527</v>
      </c>
      <c r="E3" s="326">
        <v>2979.4586451804162</v>
      </c>
      <c r="F3" s="326">
        <v>43384.248082754857</v>
      </c>
      <c r="G3" s="326">
        <v>0</v>
      </c>
      <c r="H3" s="326">
        <v>0</v>
      </c>
      <c r="I3" s="326">
        <v>13311.996492302569</v>
      </c>
      <c r="J3" s="326">
        <v>0</v>
      </c>
      <c r="K3" s="326">
        <v>0</v>
      </c>
      <c r="L3" s="326">
        <v>0</v>
      </c>
      <c r="M3" s="326">
        <v>0</v>
      </c>
      <c r="N3" s="326">
        <v>0</v>
      </c>
      <c r="O3" s="326">
        <v>0</v>
      </c>
      <c r="P3" s="326">
        <v>13311.996492302569</v>
      </c>
      <c r="Q3" s="326">
        <v>0</v>
      </c>
      <c r="R3" s="326">
        <v>0</v>
      </c>
      <c r="S3" s="326">
        <v>0</v>
      </c>
      <c r="T3" s="326">
        <v>0</v>
      </c>
      <c r="U3" s="326">
        <v>0</v>
      </c>
      <c r="V3" s="326">
        <v>0</v>
      </c>
      <c r="W3" s="326">
        <v>0</v>
      </c>
      <c r="X3" s="326">
        <v>0</v>
      </c>
      <c r="Y3" s="326">
        <v>0</v>
      </c>
      <c r="Z3" s="326">
        <v>0</v>
      </c>
      <c r="AA3" s="326">
        <v>0</v>
      </c>
      <c r="AB3" s="326">
        <v>0</v>
      </c>
      <c r="AC3" s="326">
        <v>40201.605707042392</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v>0</v>
      </c>
      <c r="CI3" s="327"/>
      <c r="CJ3" s="327"/>
      <c r="CK3" s="326">
        <v>99877.308927280217</v>
      </c>
      <c r="CL3" s="144" t="str">
        <f>IF(ROUND(SUM(CK3),1)&gt;ROUND(SUM(Tableau_A!CK3),1),"Supply &lt; Use",IF(ROUND(SUM(CK3),1)&lt;ROUND(SUM(Tableau_A!CK3),1),"Supply &gt; Use",""))</f>
        <v/>
      </c>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IF(ROUND(SUM(CK4),1)&gt;ROUND(SUM(Tableau_A!CK4),1),"Supply &lt; Use",IF(ROUND(SUM(CK4),1)&lt;ROUND(SUM(Tableau_A!CK4),1),"Supply &gt; Use",""))</f>
        <v/>
      </c>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IF(ROUND(SUM(CK5),1)&gt;ROUND(SUM(Tableau_A!CK5),1),"Supply &lt; Use",IF(ROUND(SUM(CK5),1)&lt;ROUND(SUM(Tableau_A!CK5),1),"Supply &gt; Use",""))</f>
        <v/>
      </c>
    </row>
    <row r="6" spans="1:90" s="152" customFormat="1" ht="26.25" customHeight="1" x14ac:dyDescent="0.25">
      <c r="A6" s="293" t="s">
        <v>125</v>
      </c>
      <c r="B6" s="213" t="s">
        <v>90</v>
      </c>
      <c r="C6" s="146">
        <v>1120.19911840656</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1120.19911840656</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1120.19911840656</v>
      </c>
      <c r="CL6" s="144" t="str">
        <f>IF(ROUND(SUM(CK6),1)&gt;ROUND(SUM(Tableau_A!CK6),1),"Supply &lt; Use",IF(ROUND(SUM(CK6),1)&lt;ROUND(SUM(Tableau_A!CK6),1),"Supply &gt; Use",""))</f>
        <v/>
      </c>
    </row>
    <row r="7" spans="1:90" s="152" customFormat="1" ht="26.25" customHeight="1" x14ac:dyDescent="0.25">
      <c r="A7" s="293" t="s">
        <v>126</v>
      </c>
      <c r="B7" s="213" t="s">
        <v>91</v>
      </c>
      <c r="C7" s="146">
        <v>19353.921084664704</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19353.921084664704</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19353.921084664704</v>
      </c>
      <c r="CL7" s="144" t="str">
        <f>IF(ROUND(SUM(CK7),1)&gt;ROUND(SUM(Tableau_A!CK7),1),"Supply &lt; Use",IF(ROUND(SUM(CK7),1)&lt;ROUND(SUM(Tableau_A!CK7),1),"Supply &gt; Use",""))</f>
        <v/>
      </c>
    </row>
    <row r="8" spans="1:90" s="152" customFormat="1" ht="26.25" customHeight="1" x14ac:dyDescent="0.25">
      <c r="A8" s="293" t="s">
        <v>127</v>
      </c>
      <c r="B8" s="213" t="s">
        <v>92</v>
      </c>
      <c r="C8" s="146">
        <v>19614.734201720574</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19614.734201720574</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19614.734201720574</v>
      </c>
      <c r="CL8" s="144" t="str">
        <f>IF(ROUND(SUM(CK8),1)&gt;ROUND(SUM(Tableau_A!CK8),1),"Supply &lt; Use",IF(ROUND(SUM(CK8),1)&lt;ROUND(SUM(Tableau_A!CK8),1),"Supply &gt; Use",""))</f>
        <v/>
      </c>
    </row>
    <row r="9" spans="1:90" s="152" customFormat="1" ht="26.25" customHeight="1" x14ac:dyDescent="0.25">
      <c r="A9" s="293" t="s">
        <v>128</v>
      </c>
      <c r="B9" s="213" t="s">
        <v>93</v>
      </c>
      <c r="C9" s="146">
        <v>59675.70322023784</v>
      </c>
      <c r="D9" s="147">
        <v>46363.70672793527</v>
      </c>
      <c r="E9" s="148">
        <v>2979.4586451804162</v>
      </c>
      <c r="F9" s="148">
        <v>43384.248082754857</v>
      </c>
      <c r="G9" s="148">
        <v>0</v>
      </c>
      <c r="H9" s="147">
        <v>0</v>
      </c>
      <c r="I9" s="147">
        <v>13311.996492302569</v>
      </c>
      <c r="J9" s="148">
        <v>0</v>
      </c>
      <c r="K9" s="148">
        <v>0</v>
      </c>
      <c r="L9" s="148">
        <v>0</v>
      </c>
      <c r="M9" s="148">
        <v>0</v>
      </c>
      <c r="N9" s="148">
        <v>0</v>
      </c>
      <c r="O9" s="148">
        <v>0</v>
      </c>
      <c r="P9" s="148">
        <v>13311.996492302569</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59675.70322023784</v>
      </c>
      <c r="CL9" s="144" t="str">
        <f>IF(ROUND(SUM(CK9),1)&gt;ROUND(SUM(Tableau_A!CK9),1),"Supply &lt; Use",IF(ROUND(SUM(CK9),1)&lt;ROUND(SUM(Tableau_A!CK9),1),"Supply &gt; Use",""))</f>
        <v/>
      </c>
    </row>
    <row r="10" spans="1:90" s="152" customFormat="1" ht="26.25" customHeight="1" x14ac:dyDescent="0.25">
      <c r="A10" s="293" t="s">
        <v>129</v>
      </c>
      <c r="B10" s="214" t="s">
        <v>94</v>
      </c>
      <c r="C10" s="146">
        <v>112.75130225054946</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112.75130225054946</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112.75130225054946</v>
      </c>
      <c r="CL10" s="144" t="str">
        <f>IF(ROUND(SUM(CK10),1)&gt;ROUND(SUM(Tableau_A!CK10),1),"Supply &lt; Use",IF(ROUND(SUM(CK10),1)&lt;ROUND(SUM(Tableau_A!CK10),1),"Supply &gt; Use",""))</f>
        <v/>
      </c>
    </row>
    <row r="11" spans="1:90" s="157" customFormat="1" ht="26.25" customHeight="1" x14ac:dyDescent="0.25">
      <c r="A11" s="291" t="s">
        <v>130</v>
      </c>
      <c r="B11" s="212" t="s">
        <v>95</v>
      </c>
      <c r="C11" s="154">
        <v>3635133.2356067374</v>
      </c>
      <c r="D11" s="155">
        <v>55938.355470962233</v>
      </c>
      <c r="E11" s="155">
        <v>45468.066781827954</v>
      </c>
      <c r="F11" s="155">
        <v>6969.4807883366484</v>
      </c>
      <c r="G11" s="155">
        <v>3500.8079007976298</v>
      </c>
      <c r="H11" s="155">
        <v>5665.8623300356294</v>
      </c>
      <c r="I11" s="155">
        <v>2509646.6550115626</v>
      </c>
      <c r="J11" s="155">
        <v>74672.288403786704</v>
      </c>
      <c r="K11" s="155">
        <v>7647.8239078714487</v>
      </c>
      <c r="L11" s="155">
        <v>3613.2760732161655</v>
      </c>
      <c r="M11" s="155">
        <v>21392.292138084114</v>
      </c>
      <c r="N11" s="155">
        <v>10881.644468223698</v>
      </c>
      <c r="O11" s="155">
        <v>1595198.4324664024</v>
      </c>
      <c r="P11" s="155">
        <v>512554.4345979073</v>
      </c>
      <c r="Q11" s="155">
        <v>8062.5611581684634</v>
      </c>
      <c r="R11" s="155">
        <v>4684.1922649465259</v>
      </c>
      <c r="S11" s="155">
        <v>57627.135540505777</v>
      </c>
      <c r="T11" s="155">
        <v>187490.39268006393</v>
      </c>
      <c r="U11" s="155">
        <v>5467.1466910441877</v>
      </c>
      <c r="V11" s="155">
        <v>1898.3010110390228</v>
      </c>
      <c r="W11" s="155">
        <v>1486.5583472905173</v>
      </c>
      <c r="X11" s="155">
        <v>4660.4213448151058</v>
      </c>
      <c r="Y11" s="155">
        <v>3365.3994492012926</v>
      </c>
      <c r="Z11" s="155">
        <v>705.29929530812456</v>
      </c>
      <c r="AA11" s="155">
        <v>5038.7460912929992</v>
      </c>
      <c r="AB11" s="155">
        <v>3200.3090823948032</v>
      </c>
      <c r="AC11" s="155">
        <v>593784.74161382904</v>
      </c>
      <c r="AD11" s="155">
        <v>20135.127419279539</v>
      </c>
      <c r="AE11" s="155">
        <v>2562.871903282627</v>
      </c>
      <c r="AF11" s="155">
        <v>17572.255515996916</v>
      </c>
      <c r="AG11" s="155">
        <v>54563.85204908302</v>
      </c>
      <c r="AH11" s="155">
        <v>58484.101295039356</v>
      </c>
      <c r="AI11" s="155">
        <v>10530.71668093966</v>
      </c>
      <c r="AJ11" s="155">
        <v>21761.738139015713</v>
      </c>
      <c r="AK11" s="155">
        <v>26191.646475083977</v>
      </c>
      <c r="AL11" s="155">
        <v>158551.55364967309</v>
      </c>
      <c r="AM11" s="155">
        <v>59032.599732323688</v>
      </c>
      <c r="AN11" s="155">
        <v>27303.155554179062</v>
      </c>
      <c r="AO11" s="155">
        <v>59611.800356848173</v>
      </c>
      <c r="AP11" s="155">
        <v>9382.9982231592548</v>
      </c>
      <c r="AQ11" s="155">
        <v>3220.9997831629339</v>
      </c>
      <c r="AR11" s="155">
        <v>22165.392539955737</v>
      </c>
      <c r="AS11" s="155">
        <v>10036.374139101961</v>
      </c>
      <c r="AT11" s="155">
        <v>1912.7334575297862</v>
      </c>
      <c r="AU11" s="155">
        <v>2074.5159196014429</v>
      </c>
      <c r="AV11" s="155">
        <v>1264.6702892192636</v>
      </c>
      <c r="AW11" s="155">
        <v>4784.4544727514694</v>
      </c>
      <c r="AX11" s="155">
        <v>3364.500373033683</v>
      </c>
      <c r="AY11" s="155">
        <v>1532.0324350475148</v>
      </c>
      <c r="AZ11" s="155">
        <v>743.22689218506537</v>
      </c>
      <c r="BA11" s="155">
        <v>1089.241045801102</v>
      </c>
      <c r="BB11" s="155">
        <v>3782.9578612364176</v>
      </c>
      <c r="BC11" s="155">
        <v>0</v>
      </c>
      <c r="BD11" s="155">
        <v>26333.367824861161</v>
      </c>
      <c r="BE11" s="155">
        <v>17073.305710703535</v>
      </c>
      <c r="BF11" s="155">
        <v>4713.5584480057742</v>
      </c>
      <c r="BG11" s="155">
        <v>2773.7482844307351</v>
      </c>
      <c r="BH11" s="155">
        <v>686.66490219995728</v>
      </c>
      <c r="BI11" s="155">
        <v>1086.0904795211604</v>
      </c>
      <c r="BJ11" s="155">
        <v>19245.784894099561</v>
      </c>
      <c r="BK11" s="155">
        <v>6221.2718812089288</v>
      </c>
      <c r="BL11" s="155">
        <v>5617.0469602754038</v>
      </c>
      <c r="BM11" s="155">
        <v>498.06121641468178</v>
      </c>
      <c r="BN11" s="155">
        <v>6909.4048362005469</v>
      </c>
      <c r="BO11" s="155">
        <v>25312.684097668971</v>
      </c>
      <c r="BP11" s="155">
        <v>15861.21673238031</v>
      </c>
      <c r="BQ11" s="155">
        <v>27812.639179118985</v>
      </c>
      <c r="BR11" s="155">
        <v>18128.594357601498</v>
      </c>
      <c r="BS11" s="155">
        <v>9684.0448215174911</v>
      </c>
      <c r="BT11" s="155">
        <v>9009.4106905623357</v>
      </c>
      <c r="BU11" s="155">
        <v>4738.0811930255395</v>
      </c>
      <c r="BV11" s="155">
        <v>4271.3294975367971</v>
      </c>
      <c r="BW11" s="155">
        <v>12411.334380622506</v>
      </c>
      <c r="BX11" s="155">
        <v>2943.0868149834878</v>
      </c>
      <c r="BY11" s="155">
        <v>945.74704742522999</v>
      </c>
      <c r="BZ11" s="155">
        <v>8522.5005182137866</v>
      </c>
      <c r="CA11" s="155">
        <v>3027.3240546315874</v>
      </c>
      <c r="CB11" s="155">
        <v>0</v>
      </c>
      <c r="CC11" s="155">
        <v>460105.95788523019</v>
      </c>
      <c r="CD11" s="155">
        <v>233685.69004012484</v>
      </c>
      <c r="CE11" s="155">
        <v>114693.7076033896</v>
      </c>
      <c r="CF11" s="155">
        <v>111726.56024171575</v>
      </c>
      <c r="CG11" s="155">
        <v>-55049.329195225124</v>
      </c>
      <c r="CH11" s="155">
        <v>-9221.8247776084463</v>
      </c>
      <c r="CI11" s="155">
        <v>2038305.5405752</v>
      </c>
      <c r="CJ11" s="156"/>
      <c r="CK11" s="154">
        <v>6069273.5800943337</v>
      </c>
      <c r="CL11" s="144" t="str">
        <f>IF(ROUND(SUM(CK11),1)&gt;ROUND(SUM(Tableau_A!CK11),1),"Supply &lt; Use",IF(ROUND(SUM(CK11),1)&lt;ROUND(SUM(Tableau_A!CK11),1),"Supply &gt; Use",""))</f>
        <v/>
      </c>
    </row>
    <row r="12" spans="1:90" s="157" customFormat="1" ht="26.25" customHeight="1" x14ac:dyDescent="0.25">
      <c r="A12" s="292" t="s">
        <v>131</v>
      </c>
      <c r="B12" s="215" t="s">
        <v>96</v>
      </c>
      <c r="C12" s="146">
        <v>95798.765834970778</v>
      </c>
      <c r="D12" s="147">
        <v>661.02303810000001</v>
      </c>
      <c r="E12" s="148">
        <v>661.02303810000001</v>
      </c>
      <c r="F12" s="148">
        <v>0</v>
      </c>
      <c r="G12" s="148">
        <v>0</v>
      </c>
      <c r="H12" s="147">
        <v>966.41620322632332</v>
      </c>
      <c r="I12" s="147">
        <v>94171.238693644438</v>
      </c>
      <c r="J12" s="148">
        <v>1193.7092761011502</v>
      </c>
      <c r="K12" s="148">
        <v>0</v>
      </c>
      <c r="L12" s="148">
        <v>0</v>
      </c>
      <c r="M12" s="148">
        <v>573.5324880825998</v>
      </c>
      <c r="N12" s="148">
        <v>502.92743271740017</v>
      </c>
      <c r="O12" s="148">
        <v>0</v>
      </c>
      <c r="P12" s="148">
        <v>34.612748000000003</v>
      </c>
      <c r="Q12" s="148">
        <v>0</v>
      </c>
      <c r="R12" s="148">
        <v>0</v>
      </c>
      <c r="S12" s="148">
        <v>7243.5065860955647</v>
      </c>
      <c r="T12" s="148">
        <v>84622.950162647729</v>
      </c>
      <c r="U12" s="148">
        <v>0</v>
      </c>
      <c r="V12" s="148">
        <v>0</v>
      </c>
      <c r="W12" s="148">
        <v>0</v>
      </c>
      <c r="X12" s="148">
        <v>0</v>
      </c>
      <c r="Y12" s="148">
        <v>0</v>
      </c>
      <c r="Z12" s="148">
        <v>0</v>
      </c>
      <c r="AA12" s="148">
        <v>0</v>
      </c>
      <c r="AB12" s="148">
        <v>0</v>
      </c>
      <c r="AC12" s="147">
        <v>0</v>
      </c>
      <c r="AD12" s="147">
        <v>1.9009434774656799E-2</v>
      </c>
      <c r="AE12" s="148">
        <v>5.3814270976368086E-3</v>
      </c>
      <c r="AF12" s="148">
        <v>1.362800767701999E-2</v>
      </c>
      <c r="AG12" s="147">
        <v>0</v>
      </c>
      <c r="AH12" s="147">
        <v>0</v>
      </c>
      <c r="AI12" s="148">
        <v>0</v>
      </c>
      <c r="AJ12" s="148">
        <v>0</v>
      </c>
      <c r="AK12" s="148">
        <v>0</v>
      </c>
      <c r="AL12" s="147">
        <v>0</v>
      </c>
      <c r="AM12" s="148">
        <v>0</v>
      </c>
      <c r="AN12" s="148">
        <v>0</v>
      </c>
      <c r="AO12" s="148">
        <v>0</v>
      </c>
      <c r="AP12" s="148">
        <v>0</v>
      </c>
      <c r="AQ12" s="148">
        <v>0</v>
      </c>
      <c r="AR12" s="147">
        <v>0</v>
      </c>
      <c r="AS12" s="147">
        <v>5.9097567099225526E-3</v>
      </c>
      <c r="AT12" s="148">
        <v>0</v>
      </c>
      <c r="AU12" s="148">
        <v>5.9097567099225526E-3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2.5669365922564295E-2</v>
      </c>
      <c r="BU12" s="148">
        <v>1.2731342349279574E-2</v>
      </c>
      <c r="BV12" s="148">
        <v>1.2938023573284722E-2</v>
      </c>
      <c r="BW12" s="147">
        <v>2.9009047832636213E-2</v>
      </c>
      <c r="BX12" s="148">
        <v>4.0301938422698464E-3</v>
      </c>
      <c r="BY12" s="148">
        <v>0</v>
      </c>
      <c r="BZ12" s="148">
        <v>2.4978853990366368E-2</v>
      </c>
      <c r="CA12" s="147">
        <v>8.3023947602201397E-3</v>
      </c>
      <c r="CB12" s="147">
        <v>0</v>
      </c>
      <c r="CC12" s="158">
        <v>1250.1771886504821</v>
      </c>
      <c r="CD12" s="159">
        <v>1127.2675871234746</v>
      </c>
      <c r="CE12" s="159">
        <v>0</v>
      </c>
      <c r="CF12" s="159">
        <v>122.90960152700745</v>
      </c>
      <c r="CG12" s="151">
        <v>10648.71318731959</v>
      </c>
      <c r="CH12" s="151">
        <v>-735.67291094084794</v>
      </c>
      <c r="CI12" s="151">
        <v>2279.8649</v>
      </c>
      <c r="CJ12" s="149"/>
      <c r="CK12" s="151">
        <v>109241.84820000001</v>
      </c>
      <c r="CL12" s="144" t="str">
        <f>IF(ROUND(SUM(CK12),1)&gt;ROUND(SUM(Tableau_A!CK12),1),"Supply &lt; Use",IF(ROUND(SUM(CK12),1)&lt;ROUND(SUM(Tableau_A!CK12),1),"Supply &gt; Use",""))</f>
        <v/>
      </c>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0</v>
      </c>
      <c r="CH13" s="153">
        <v>0</v>
      </c>
      <c r="CI13" s="153">
        <v>11.792299999999999</v>
      </c>
      <c r="CJ13" s="149"/>
      <c r="CK13" s="151">
        <v>11.792299999999999</v>
      </c>
      <c r="CL13" s="144" t="str">
        <f>IF(ROUND(SUM(CK13),1)&gt;ROUND(SUM(Tableau_A!CK13),1),"Supply &lt; Use",IF(ROUND(SUM(CK13),1)&lt;ROUND(SUM(Tableau_A!CK13),1),"Supply &gt; Use",""))</f>
        <v/>
      </c>
    </row>
    <row r="14" spans="1:90" s="157" customFormat="1" ht="26.25" customHeight="1" x14ac:dyDescent="0.25">
      <c r="A14" s="293" t="s">
        <v>133</v>
      </c>
      <c r="B14" s="216" t="s">
        <v>98</v>
      </c>
      <c r="C14" s="146">
        <v>29170.755023199999</v>
      </c>
      <c r="D14" s="147">
        <v>0</v>
      </c>
      <c r="E14" s="148">
        <v>0</v>
      </c>
      <c r="F14" s="148">
        <v>0</v>
      </c>
      <c r="G14" s="148">
        <v>0</v>
      </c>
      <c r="H14" s="147">
        <v>0</v>
      </c>
      <c r="I14" s="147">
        <v>8752.6180000000004</v>
      </c>
      <c r="J14" s="148">
        <v>0</v>
      </c>
      <c r="K14" s="148">
        <v>0</v>
      </c>
      <c r="L14" s="148">
        <v>0</v>
      </c>
      <c r="M14" s="148">
        <v>0</v>
      </c>
      <c r="N14" s="148">
        <v>0</v>
      </c>
      <c r="O14" s="148">
        <v>0</v>
      </c>
      <c r="P14" s="148">
        <v>0</v>
      </c>
      <c r="Q14" s="148">
        <v>0</v>
      </c>
      <c r="R14" s="148">
        <v>0</v>
      </c>
      <c r="S14" s="148">
        <v>0</v>
      </c>
      <c r="T14" s="148">
        <v>8752.6180000000004</v>
      </c>
      <c r="U14" s="148">
        <v>0</v>
      </c>
      <c r="V14" s="148">
        <v>0</v>
      </c>
      <c r="W14" s="148">
        <v>0</v>
      </c>
      <c r="X14" s="148">
        <v>0</v>
      </c>
      <c r="Y14" s="148">
        <v>0</v>
      </c>
      <c r="Z14" s="148">
        <v>0</v>
      </c>
      <c r="AA14" s="148">
        <v>0</v>
      </c>
      <c r="AB14" s="148">
        <v>0</v>
      </c>
      <c r="AC14" s="147">
        <v>20418.137023200001</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269.28226300000097</v>
      </c>
      <c r="CH14" s="153">
        <v>0</v>
      </c>
      <c r="CI14" s="153">
        <v>0</v>
      </c>
      <c r="CJ14" s="149"/>
      <c r="CK14" s="151">
        <v>29440.0372862</v>
      </c>
      <c r="CL14" s="144" t="str">
        <f>IF(ROUND(SUM(CK14),1)&gt;ROUND(SUM(Tableau_A!CK14),1),"Supply &lt; Use",IF(ROUND(SUM(CK14),1)&lt;ROUND(SUM(Tableau_A!CK14),1),"Supply &gt; Use",""))</f>
        <v/>
      </c>
    </row>
    <row r="15" spans="1:90" s="157" customFormat="1" ht="26.25" customHeight="1" x14ac:dyDescent="0.25">
      <c r="A15" s="293" t="s">
        <v>134</v>
      </c>
      <c r="B15" s="216" t="s">
        <v>99</v>
      </c>
      <c r="C15" s="146">
        <v>60295.010739152473</v>
      </c>
      <c r="D15" s="147">
        <v>0</v>
      </c>
      <c r="E15" s="148">
        <v>0</v>
      </c>
      <c r="F15" s="148">
        <v>0</v>
      </c>
      <c r="G15" s="148">
        <v>0</v>
      </c>
      <c r="H15" s="147">
        <v>934.35542948399768</v>
      </c>
      <c r="I15" s="147">
        <v>59360.655309668473</v>
      </c>
      <c r="J15" s="148">
        <v>184.78254904286558</v>
      </c>
      <c r="K15" s="148">
        <v>0</v>
      </c>
      <c r="L15" s="148">
        <v>0</v>
      </c>
      <c r="M15" s="148">
        <v>0</v>
      </c>
      <c r="N15" s="148">
        <v>0</v>
      </c>
      <c r="O15" s="148">
        <v>0</v>
      </c>
      <c r="P15" s="148">
        <v>10999.124468</v>
      </c>
      <c r="Q15" s="148">
        <v>0</v>
      </c>
      <c r="R15" s="148">
        <v>0</v>
      </c>
      <c r="S15" s="148">
        <v>6773.9758721456019</v>
      </c>
      <c r="T15" s="148">
        <v>41073.107828399996</v>
      </c>
      <c r="U15" s="148">
        <v>129.1098570103407</v>
      </c>
      <c r="V15" s="148">
        <v>17.258954097166551</v>
      </c>
      <c r="W15" s="148">
        <v>12.560899895570016</v>
      </c>
      <c r="X15" s="148">
        <v>82.831418340917395</v>
      </c>
      <c r="Y15" s="148">
        <v>30.813258422783719</v>
      </c>
      <c r="Z15" s="148">
        <v>2.8467713482830823</v>
      </c>
      <c r="AA15" s="148">
        <v>0</v>
      </c>
      <c r="AB15" s="148">
        <v>54.243432964938492</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-2946.7426508301141</v>
      </c>
      <c r="CH15" s="153">
        <v>836.4663599999767</v>
      </c>
      <c r="CI15" s="153">
        <v>1168.0992000000001</v>
      </c>
      <c r="CJ15" s="149"/>
      <c r="CK15" s="151">
        <v>59352.833648322332</v>
      </c>
      <c r="CL15" s="144" t="str">
        <f>IF(ROUND(SUM(CK15),1)&gt;ROUND(SUM(Tableau_A!CK15),1),"Supply &lt; Use",IF(ROUND(SUM(CK15),1)&lt;ROUND(SUM(Tableau_A!CK15),1),"Supply &gt; Use",""))</f>
        <v/>
      </c>
    </row>
    <row r="16" spans="1:90" s="157" customFormat="1" ht="26.25" customHeight="1" x14ac:dyDescent="0.25">
      <c r="A16" s="293" t="s">
        <v>135</v>
      </c>
      <c r="B16" s="216" t="s">
        <v>100</v>
      </c>
      <c r="C16" s="146">
        <v>1497184.6665539413</v>
      </c>
      <c r="D16" s="147">
        <v>0</v>
      </c>
      <c r="E16" s="148">
        <v>0</v>
      </c>
      <c r="F16" s="148">
        <v>0</v>
      </c>
      <c r="G16" s="148">
        <v>0</v>
      </c>
      <c r="H16" s="147">
        <v>0</v>
      </c>
      <c r="I16" s="147">
        <v>1497145.0515017856</v>
      </c>
      <c r="J16" s="148">
        <v>9.1896783563496981E-2</v>
      </c>
      <c r="K16" s="148">
        <v>3.2464383563496985E-2</v>
      </c>
      <c r="L16" s="148">
        <v>0</v>
      </c>
      <c r="M16" s="148">
        <v>0.31382237444713751</v>
      </c>
      <c r="N16" s="148">
        <v>2.1642922375664658E-2</v>
      </c>
      <c r="O16" s="148">
        <v>1497141.9782084648</v>
      </c>
      <c r="P16" s="148">
        <v>9.739315069049094E-2</v>
      </c>
      <c r="Q16" s="148">
        <v>0.20560776256881425</v>
      </c>
      <c r="R16" s="148">
        <v>0.30300091325930517</v>
      </c>
      <c r="S16" s="148">
        <v>0.14067899544182025</v>
      </c>
      <c r="T16" s="148">
        <v>0.31382237444713751</v>
      </c>
      <c r="U16" s="148">
        <v>6.4925999999999998E-2</v>
      </c>
      <c r="V16" s="148">
        <v>1.7096698182051982E-2</v>
      </c>
      <c r="W16" s="148">
        <v>1.0990467158092154</v>
      </c>
      <c r="X16" s="148">
        <v>6.8893333106791702E-2</v>
      </c>
      <c r="Y16" s="148">
        <v>0</v>
      </c>
      <c r="Z16" s="148">
        <v>0.1190360730661556</v>
      </c>
      <c r="AA16" s="148">
        <v>7.5750228314826293E-2</v>
      </c>
      <c r="AB16" s="148">
        <v>0.10821461187832328</v>
      </c>
      <c r="AC16" s="147">
        <v>0.14067899544182025</v>
      </c>
      <c r="AD16" s="147">
        <v>9.7393150690490954E-2</v>
      </c>
      <c r="AE16" s="148">
        <v>3.2464383563496985E-2</v>
      </c>
      <c r="AF16" s="148">
        <v>6.4928767126993969E-2</v>
      </c>
      <c r="AG16" s="147">
        <v>0.3571082191984668</v>
      </c>
      <c r="AH16" s="147">
        <v>4.9016346205077186</v>
      </c>
      <c r="AI16" s="148">
        <v>6.83748869990701E-2</v>
      </c>
      <c r="AJ16" s="148">
        <v>0.28391626954367521</v>
      </c>
      <c r="AK16" s="148">
        <v>4.5493434639649735</v>
      </c>
      <c r="AL16" s="147">
        <v>0.87653835621441856</v>
      </c>
      <c r="AM16" s="148">
        <v>3.2464383563496985E-2</v>
      </c>
      <c r="AN16" s="148">
        <v>1.0821461187832329E-2</v>
      </c>
      <c r="AO16" s="148">
        <v>7.5750228314826293E-2</v>
      </c>
      <c r="AP16" s="148">
        <v>1.0821461187832329E-2</v>
      </c>
      <c r="AQ16" s="148">
        <v>0.74668082196043062</v>
      </c>
      <c r="AR16" s="147">
        <v>0.57387067106171519</v>
      </c>
      <c r="AS16" s="147">
        <v>0.24889360732014354</v>
      </c>
      <c r="AT16" s="148">
        <v>0.14067899544182025</v>
      </c>
      <c r="AU16" s="148">
        <v>4.3285844751329315E-2</v>
      </c>
      <c r="AV16" s="148">
        <v>0</v>
      </c>
      <c r="AW16" s="148">
        <v>6.4928767126993969E-2</v>
      </c>
      <c r="AX16" s="147">
        <v>5.4107305939161639E-2</v>
      </c>
      <c r="AY16" s="148">
        <v>5.4107305939161639E-2</v>
      </c>
      <c r="AZ16" s="148">
        <v>0</v>
      </c>
      <c r="BA16" s="148">
        <v>0</v>
      </c>
      <c r="BB16" s="147">
        <v>10.778175343080999</v>
      </c>
      <c r="BC16" s="148">
        <v>0</v>
      </c>
      <c r="BD16" s="147">
        <v>10.778175343080999</v>
      </c>
      <c r="BE16" s="148">
        <v>1.6665050229261786</v>
      </c>
      <c r="BF16" s="148">
        <v>0</v>
      </c>
      <c r="BG16" s="148">
        <v>9.1116703201548201</v>
      </c>
      <c r="BH16" s="148">
        <v>0</v>
      </c>
      <c r="BI16" s="148">
        <v>0</v>
      </c>
      <c r="BJ16" s="147">
        <v>10.778175343080999</v>
      </c>
      <c r="BK16" s="148">
        <v>10.778175343080999</v>
      </c>
      <c r="BL16" s="148">
        <v>0</v>
      </c>
      <c r="BM16" s="148">
        <v>0</v>
      </c>
      <c r="BN16" s="148">
        <v>0</v>
      </c>
      <c r="BO16" s="147">
        <v>0</v>
      </c>
      <c r="BP16" s="147">
        <v>0</v>
      </c>
      <c r="BQ16" s="147">
        <v>0</v>
      </c>
      <c r="BR16" s="148">
        <v>0</v>
      </c>
      <c r="BS16" s="148">
        <v>0</v>
      </c>
      <c r="BT16" s="147">
        <v>6.2514719925414576E-3</v>
      </c>
      <c r="BU16" s="148">
        <v>4.6854288363849719E-3</v>
      </c>
      <c r="BV16" s="148">
        <v>1.5660431561564858E-3</v>
      </c>
      <c r="BW16" s="147">
        <v>2.404972800745854E-2</v>
      </c>
      <c r="BX16" s="148">
        <v>1.9484446411307747E-2</v>
      </c>
      <c r="BY16" s="148">
        <v>4.8532337770274735E-4</v>
      </c>
      <c r="BZ16" s="148">
        <v>4.0799582184480468E-3</v>
      </c>
      <c r="CA16" s="147">
        <v>0</v>
      </c>
      <c r="CB16" s="147">
        <v>0</v>
      </c>
      <c r="CC16" s="158">
        <v>56.982216374582414</v>
      </c>
      <c r="CD16" s="148">
        <v>47.33350223174179</v>
      </c>
      <c r="CE16" s="148">
        <v>2.683722374582417</v>
      </c>
      <c r="CF16" s="148">
        <v>6.9649917682582076</v>
      </c>
      <c r="CG16" s="153">
        <v>-45266.055528675672</v>
      </c>
      <c r="CH16" s="153">
        <v>0</v>
      </c>
      <c r="CI16" s="153">
        <v>0</v>
      </c>
      <c r="CJ16" s="149"/>
      <c r="CK16" s="151">
        <v>1451975.5932416401</v>
      </c>
      <c r="CL16" s="144" t="str">
        <f>IF(ROUND(SUM(CK16),1)&gt;ROUND(SUM(Tableau_A!CK16),1),"Supply &lt; Use",IF(ROUND(SUM(CK16),1)&lt;ROUND(SUM(Tableau_A!CK16),1),"Supply &gt; Use",""))</f>
        <v/>
      </c>
    </row>
    <row r="17" spans="1:90" s="157" customFormat="1" ht="26.25" customHeight="1" x14ac:dyDescent="0.25">
      <c r="A17" s="293" t="s">
        <v>136</v>
      </c>
      <c r="B17" s="216" t="s">
        <v>101</v>
      </c>
      <c r="C17" s="146">
        <v>492787.35224020528</v>
      </c>
      <c r="D17" s="147">
        <v>20941.236032048382</v>
      </c>
      <c r="E17" s="148">
        <v>20941.159586433503</v>
      </c>
      <c r="F17" s="148">
        <v>7.6445614880230398E-2</v>
      </c>
      <c r="G17" s="148">
        <v>0</v>
      </c>
      <c r="H17" s="147">
        <v>2000.7294978167542</v>
      </c>
      <c r="I17" s="147">
        <v>252170.31738181136</v>
      </c>
      <c r="J17" s="148">
        <v>40909.848287814559</v>
      </c>
      <c r="K17" s="148">
        <v>3492.3169415869461</v>
      </c>
      <c r="L17" s="148">
        <v>348.84889578462719</v>
      </c>
      <c r="M17" s="148">
        <v>3235.1124912051155</v>
      </c>
      <c r="N17" s="148">
        <v>2558.3091451492032</v>
      </c>
      <c r="O17" s="148">
        <v>42676.709819774806</v>
      </c>
      <c r="P17" s="148">
        <v>99055.62863095061</v>
      </c>
      <c r="Q17" s="148">
        <v>3993.8297195221494</v>
      </c>
      <c r="R17" s="148">
        <v>631.49431358278537</v>
      </c>
      <c r="S17" s="148">
        <v>20497.72739945881</v>
      </c>
      <c r="T17" s="148">
        <v>27070.51110587005</v>
      </c>
      <c r="U17" s="148">
        <v>1761.9594735944854</v>
      </c>
      <c r="V17" s="148">
        <v>607.6651767424944</v>
      </c>
      <c r="W17" s="148">
        <v>460.98406246049518</v>
      </c>
      <c r="X17" s="148">
        <v>1714.9390958250349</v>
      </c>
      <c r="Y17" s="148">
        <v>1368.7771531633771</v>
      </c>
      <c r="Z17" s="148">
        <v>248.60358431475075</v>
      </c>
      <c r="AA17" s="148">
        <v>532.87507599402772</v>
      </c>
      <c r="AB17" s="148">
        <v>1004.1770090170426</v>
      </c>
      <c r="AC17" s="147">
        <v>130868.06936045187</v>
      </c>
      <c r="AD17" s="147">
        <v>2192.7344635754603</v>
      </c>
      <c r="AE17" s="148">
        <v>544.93936170219979</v>
      </c>
      <c r="AF17" s="148">
        <v>1647.7951018732606</v>
      </c>
      <c r="AG17" s="147">
        <v>6121.1667200619195</v>
      </c>
      <c r="AH17" s="147">
        <v>14988.614183801714</v>
      </c>
      <c r="AI17" s="148">
        <v>2070.3930568859728</v>
      </c>
      <c r="AJ17" s="148">
        <v>5407.8894616400084</v>
      </c>
      <c r="AK17" s="148">
        <v>7510.3316652757339</v>
      </c>
      <c r="AL17" s="147">
        <v>6151.8162392435916</v>
      </c>
      <c r="AM17" s="148">
        <v>3278.1726683308884</v>
      </c>
      <c r="AN17" s="148">
        <v>9.0779440940276785</v>
      </c>
      <c r="AO17" s="148">
        <v>2.3310870988277306</v>
      </c>
      <c r="AP17" s="148">
        <v>2460.0410166005108</v>
      </c>
      <c r="AQ17" s="148">
        <v>402.19352311933676</v>
      </c>
      <c r="AR17" s="147">
        <v>9512.849749033674</v>
      </c>
      <c r="AS17" s="147">
        <v>2946.286048830445</v>
      </c>
      <c r="AT17" s="148">
        <v>782.77006150471266</v>
      </c>
      <c r="AU17" s="148">
        <v>723.64776046944894</v>
      </c>
      <c r="AV17" s="148">
        <v>213.53572787452259</v>
      </c>
      <c r="AW17" s="148">
        <v>1226.3324989817606</v>
      </c>
      <c r="AX17" s="147">
        <v>1496.418373968269</v>
      </c>
      <c r="AY17" s="148">
        <v>730.27154801215943</v>
      </c>
      <c r="AZ17" s="148">
        <v>312.08688723865026</v>
      </c>
      <c r="BA17" s="148">
        <v>454.05993871745937</v>
      </c>
      <c r="BB17" s="147">
        <v>456.32528892693972</v>
      </c>
      <c r="BC17" s="148">
        <v>0</v>
      </c>
      <c r="BD17" s="147">
        <v>9258.0346774144709</v>
      </c>
      <c r="BE17" s="148">
        <v>6457.6076613398027</v>
      </c>
      <c r="BF17" s="148">
        <v>801.93700322609084</v>
      </c>
      <c r="BG17" s="148">
        <v>1323.7331712410564</v>
      </c>
      <c r="BH17" s="148">
        <v>254.34966124062171</v>
      </c>
      <c r="BI17" s="148">
        <v>420.40718036689896</v>
      </c>
      <c r="BJ17" s="147">
        <v>3685.2007000535195</v>
      </c>
      <c r="BK17" s="148">
        <v>200.2150415050337</v>
      </c>
      <c r="BL17" s="148">
        <v>2677.9133407793061</v>
      </c>
      <c r="BM17" s="148">
        <v>221.32175231095218</v>
      </c>
      <c r="BN17" s="148">
        <v>585.75056545822781</v>
      </c>
      <c r="BO17" s="147">
        <v>6020.8412511659153</v>
      </c>
      <c r="BP17" s="147">
        <v>5611.7695058498703</v>
      </c>
      <c r="BQ17" s="147">
        <v>9972.7445586515751</v>
      </c>
      <c r="BR17" s="148">
        <v>5855.8336749620748</v>
      </c>
      <c r="BS17" s="148">
        <v>4116.9108836895011</v>
      </c>
      <c r="BT17" s="147">
        <v>3409.99101989888</v>
      </c>
      <c r="BU17" s="148">
        <v>1777.9499139618929</v>
      </c>
      <c r="BV17" s="148">
        <v>1632.0411059369872</v>
      </c>
      <c r="BW17" s="147">
        <v>4233.4681566340405</v>
      </c>
      <c r="BX17" s="148">
        <v>1284.3946469583716</v>
      </c>
      <c r="BY17" s="148">
        <v>280.03375567361394</v>
      </c>
      <c r="BZ17" s="148">
        <v>2669.0397540020549</v>
      </c>
      <c r="CA17" s="147">
        <v>748.73903096663116</v>
      </c>
      <c r="CB17" s="147">
        <v>0</v>
      </c>
      <c r="CC17" s="158">
        <v>137655.33134486718</v>
      </c>
      <c r="CD17" s="148">
        <v>112620.8488285385</v>
      </c>
      <c r="CE17" s="148">
        <v>169.76577632416453</v>
      </c>
      <c r="CF17" s="148">
        <v>24864.716740004522</v>
      </c>
      <c r="CG17" s="153">
        <v>17800.871725727571</v>
      </c>
      <c r="CH17" s="153">
        <v>73.424689200001012</v>
      </c>
      <c r="CI17" s="153">
        <v>156681.24</v>
      </c>
      <c r="CJ17" s="149"/>
      <c r="CK17" s="151">
        <v>804998.22</v>
      </c>
      <c r="CL17" s="144" t="str">
        <f>IF(ROUND(SUM(CK17),1)&gt;ROUND(SUM(Tableau_A!CK17),1),"Supply &lt; Use",IF(ROUND(SUM(CK17),1)&lt;ROUND(SUM(Tableau_A!CK17),1),"Supply &gt; Use",""))</f>
        <v/>
      </c>
    </row>
    <row r="18" spans="1:90" s="157" customFormat="1" ht="26.25" customHeight="1" x14ac:dyDescent="0.25">
      <c r="A18" s="293" t="s">
        <v>137</v>
      </c>
      <c r="B18" s="216" t="s">
        <v>102</v>
      </c>
      <c r="C18" s="146">
        <v>19976.801444466484</v>
      </c>
      <c r="D18" s="147">
        <v>277.57008261517331</v>
      </c>
      <c r="E18" s="148">
        <v>12.388019881311145</v>
      </c>
      <c r="F18" s="148">
        <v>199.58211154203175</v>
      </c>
      <c r="G18" s="148">
        <v>65.599951191830371</v>
      </c>
      <c r="H18" s="147">
        <v>100.111166980186</v>
      </c>
      <c r="I18" s="147">
        <v>2581.3375882142473</v>
      </c>
      <c r="J18" s="148">
        <v>52.604896888480852</v>
      </c>
      <c r="K18" s="148">
        <v>17.866860305269967</v>
      </c>
      <c r="L18" s="148">
        <v>16.705920878737047</v>
      </c>
      <c r="M18" s="148">
        <v>9.2537746266041641</v>
      </c>
      <c r="N18" s="148">
        <v>26.81948371059902</v>
      </c>
      <c r="O18" s="148">
        <v>1158.661604086584</v>
      </c>
      <c r="P18" s="148">
        <v>277.52961784381773</v>
      </c>
      <c r="Q18" s="148">
        <v>7.0405534627843407</v>
      </c>
      <c r="R18" s="148">
        <v>34.075207969135789</v>
      </c>
      <c r="S18" s="148">
        <v>179.74017584696301</v>
      </c>
      <c r="T18" s="148">
        <v>1.5746240311353454</v>
      </c>
      <c r="U18" s="148">
        <v>357.46519687611249</v>
      </c>
      <c r="V18" s="148">
        <v>14.005470119966626</v>
      </c>
      <c r="W18" s="148">
        <v>11.496597002917721</v>
      </c>
      <c r="X18" s="148">
        <v>59.196085181495853</v>
      </c>
      <c r="Y18" s="148">
        <v>28.040892716698988</v>
      </c>
      <c r="Z18" s="148">
        <v>6.4066105793967552</v>
      </c>
      <c r="AA18" s="148">
        <v>19.597547426073788</v>
      </c>
      <c r="AB18" s="148">
        <v>303.25646866147326</v>
      </c>
      <c r="AC18" s="147">
        <v>0</v>
      </c>
      <c r="AD18" s="147">
        <v>73.619870042380327</v>
      </c>
      <c r="AE18" s="148">
        <v>17.289065393573278</v>
      </c>
      <c r="AF18" s="148">
        <v>56.330804648807053</v>
      </c>
      <c r="AG18" s="147">
        <v>1634.5063824968479</v>
      </c>
      <c r="AH18" s="147">
        <v>1222.4738672852272</v>
      </c>
      <c r="AI18" s="148">
        <v>189.80812665312834</v>
      </c>
      <c r="AJ18" s="148">
        <v>816.20797269135358</v>
      </c>
      <c r="AK18" s="148">
        <v>216.4577679407453</v>
      </c>
      <c r="AL18" s="147">
        <v>2905.8017269387292</v>
      </c>
      <c r="AM18" s="148">
        <v>1577.6114945951208</v>
      </c>
      <c r="AN18" s="148">
        <v>2.7023593066819429</v>
      </c>
      <c r="AO18" s="148">
        <v>100.46711436843724</v>
      </c>
      <c r="AP18" s="148">
        <v>1173.3837501627327</v>
      </c>
      <c r="AQ18" s="148">
        <v>51.637008505756384</v>
      </c>
      <c r="AR18" s="147">
        <v>114.34570489212831</v>
      </c>
      <c r="AS18" s="147">
        <v>427.61959906474078</v>
      </c>
      <c r="AT18" s="148">
        <v>12.618846493853004</v>
      </c>
      <c r="AU18" s="148">
        <v>76.130539078276769</v>
      </c>
      <c r="AV18" s="148">
        <v>15.334412529073893</v>
      </c>
      <c r="AW18" s="148">
        <v>323.5358009635371</v>
      </c>
      <c r="AX18" s="147">
        <v>243.50111280525164</v>
      </c>
      <c r="AY18" s="148">
        <v>1.9563028665771291E-3</v>
      </c>
      <c r="AZ18" s="148">
        <v>60.745336143445186</v>
      </c>
      <c r="BA18" s="148">
        <v>182.75382035893989</v>
      </c>
      <c r="BB18" s="147">
        <v>111.40492873244946</v>
      </c>
      <c r="BC18" s="148">
        <v>0</v>
      </c>
      <c r="BD18" s="147">
        <v>1580.1172040104966</v>
      </c>
      <c r="BE18" s="148">
        <v>702.50994741903639</v>
      </c>
      <c r="BF18" s="148">
        <v>741.12239710858648</v>
      </c>
      <c r="BG18" s="148">
        <v>9.6466610328011608</v>
      </c>
      <c r="BH18" s="148">
        <v>109.43092041291075</v>
      </c>
      <c r="BI18" s="148">
        <v>17.407278037161532</v>
      </c>
      <c r="BJ18" s="147">
        <v>3871.4811253630119</v>
      </c>
      <c r="BK18" s="148">
        <v>3366.9862441142723</v>
      </c>
      <c r="BL18" s="148">
        <v>56.019718856637446</v>
      </c>
      <c r="BM18" s="148">
        <v>37.228641315601223</v>
      </c>
      <c r="BN18" s="148">
        <v>411.24652107650087</v>
      </c>
      <c r="BO18" s="147">
        <v>2176.7021018019605</v>
      </c>
      <c r="BP18" s="147">
        <v>160.62832070780991</v>
      </c>
      <c r="BQ18" s="147">
        <v>1956.7326643084607</v>
      </c>
      <c r="BR18" s="148">
        <v>1747.0982782706574</v>
      </c>
      <c r="BS18" s="148">
        <v>209.63438603780332</v>
      </c>
      <c r="BT18" s="147">
        <v>95.433884629748761</v>
      </c>
      <c r="BU18" s="148">
        <v>52.122037854148125</v>
      </c>
      <c r="BV18" s="148">
        <v>43.311846775600635</v>
      </c>
      <c r="BW18" s="147">
        <v>442.99673930808825</v>
      </c>
      <c r="BX18" s="148">
        <v>34.432561727993289</v>
      </c>
      <c r="BY18" s="148">
        <v>10.616203401817362</v>
      </c>
      <c r="BZ18" s="148">
        <v>397.9479741782776</v>
      </c>
      <c r="CA18" s="147">
        <v>0.4173742695441775</v>
      </c>
      <c r="CB18" s="147">
        <v>0</v>
      </c>
      <c r="CC18" s="158">
        <v>48304.763647977823</v>
      </c>
      <c r="CD18" s="148">
        <v>279.10246097257073</v>
      </c>
      <c r="CE18" s="148">
        <v>47132.262082585803</v>
      </c>
      <c r="CF18" s="148">
        <v>893.39910441945051</v>
      </c>
      <c r="CG18" s="153">
        <v>-43100.432596044266</v>
      </c>
      <c r="CH18" s="153">
        <v>3.6000005820824299E-6</v>
      </c>
      <c r="CI18" s="153">
        <v>226575.2</v>
      </c>
      <c r="CJ18" s="149"/>
      <c r="CK18" s="151">
        <v>251756.33250000005</v>
      </c>
      <c r="CL18" s="144" t="str">
        <f>IF(ROUND(SUM(CK18),1)&gt;ROUND(SUM(Tableau_A!CK18),1),"Supply &lt; Use",IF(ROUND(SUM(CK18),1)&lt;ROUND(SUM(Tableau_A!CK18),1),"Supply &gt; Use",""))</f>
        <v/>
      </c>
    </row>
    <row r="19" spans="1:90" s="157" customFormat="1" ht="26.25" customHeight="1" x14ac:dyDescent="0.25">
      <c r="A19" s="293" t="s">
        <v>138</v>
      </c>
      <c r="B19" s="216" t="s">
        <v>103</v>
      </c>
      <c r="C19" s="146">
        <v>61226.817729670562</v>
      </c>
      <c r="D19" s="147">
        <v>268.63489886735107</v>
      </c>
      <c r="E19" s="148">
        <v>268.63489886735107</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29.618117714620997</v>
      </c>
      <c r="AD19" s="147">
        <v>0</v>
      </c>
      <c r="AE19" s="148">
        <v>0</v>
      </c>
      <c r="AF19" s="148">
        <v>0</v>
      </c>
      <c r="AG19" s="147">
        <v>0</v>
      </c>
      <c r="AH19" s="147">
        <v>0</v>
      </c>
      <c r="AI19" s="148">
        <v>0</v>
      </c>
      <c r="AJ19" s="148">
        <v>0</v>
      </c>
      <c r="AK19" s="148">
        <v>0</v>
      </c>
      <c r="AL19" s="147">
        <v>59491.580982205662</v>
      </c>
      <c r="AM19" s="148">
        <v>0</v>
      </c>
      <c r="AN19" s="148">
        <v>0</v>
      </c>
      <c r="AO19" s="148">
        <v>59491.580982205662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1436.9837308829274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-16422.85132967055</v>
      </c>
      <c r="CH19" s="153">
        <v>0</v>
      </c>
      <c r="CI19" s="153">
        <v>114962.1</v>
      </c>
      <c r="CJ19" s="149"/>
      <c r="CK19" s="151">
        <v>159766.06640000001</v>
      </c>
      <c r="CL19" s="144" t="str">
        <f>IF(ROUND(SUM(CK19),1)&gt;ROUND(SUM(Tableau_A!CK19),1),"Supply &lt; Use",IF(ROUND(SUM(CK19),1)&lt;ROUND(SUM(Tableau_A!CK19),1),"Supply &gt; Use",""))</f>
        <v/>
      </c>
    </row>
    <row r="20" spans="1:90" s="157" customFormat="1" ht="26.25" customHeight="1" x14ac:dyDescent="0.25">
      <c r="A20" s="293" t="s">
        <v>139</v>
      </c>
      <c r="B20" s="216" t="s">
        <v>104</v>
      </c>
      <c r="C20" s="146">
        <v>200710.0637492683</v>
      </c>
      <c r="D20" s="147">
        <v>0</v>
      </c>
      <c r="E20" s="148">
        <v>0</v>
      </c>
      <c r="F20" s="148">
        <v>0</v>
      </c>
      <c r="G20" s="148">
        <v>0</v>
      </c>
      <c r="H20" s="147">
        <v>0</v>
      </c>
      <c r="I20" s="147">
        <v>200710.0637492683</v>
      </c>
      <c r="J20" s="148">
        <v>0</v>
      </c>
      <c r="K20" s="148">
        <v>0</v>
      </c>
      <c r="L20" s="148">
        <v>0</v>
      </c>
      <c r="M20" s="148">
        <v>0</v>
      </c>
      <c r="N20" s="148">
        <v>0</v>
      </c>
      <c r="O20" s="148">
        <v>0</v>
      </c>
      <c r="P20" s="148">
        <v>200710.0637492683</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-14290.782439999981</v>
      </c>
      <c r="CH20" s="153">
        <v>-5737.6572910242248</v>
      </c>
      <c r="CI20" s="153">
        <v>111575.2</v>
      </c>
      <c r="CJ20" s="149"/>
      <c r="CK20" s="151">
        <v>292256.82401824411</v>
      </c>
      <c r="CL20" s="144" t="str">
        <f>IF(ROUND(SUM(CK20),1)&gt;ROUND(SUM(Tableau_A!CK20),1),"Supply &lt; Use",IF(ROUND(SUM(CK20),1)&lt;ROUND(SUM(Tableau_A!CK20),1),"Supply &gt; Use",""))</f>
        <v/>
      </c>
    </row>
    <row r="21" spans="1:90" s="157" customFormat="1" ht="26.25" customHeight="1" x14ac:dyDescent="0.25">
      <c r="A21" s="293" t="s">
        <v>140</v>
      </c>
      <c r="B21" s="216" t="s">
        <v>105</v>
      </c>
      <c r="C21" s="146">
        <v>166406.24527672643</v>
      </c>
      <c r="D21" s="147">
        <v>12069.647653808832</v>
      </c>
      <c r="E21" s="148">
        <v>7278.6735229687183</v>
      </c>
      <c r="F21" s="148">
        <v>3944.7776597838192</v>
      </c>
      <c r="G21" s="148">
        <v>846.19647105629315</v>
      </c>
      <c r="H21" s="147">
        <v>391.95746908409865</v>
      </c>
      <c r="I21" s="147">
        <v>19000.882538985112</v>
      </c>
      <c r="J21" s="148">
        <v>3282.7248007254802</v>
      </c>
      <c r="K21" s="148">
        <v>368.1451278810332</v>
      </c>
      <c r="L21" s="148">
        <v>719.99656363475901</v>
      </c>
      <c r="M21" s="148">
        <v>453.80377727029787</v>
      </c>
      <c r="N21" s="148">
        <v>211.8404621583577</v>
      </c>
      <c r="O21" s="148">
        <v>7167.4410136013994</v>
      </c>
      <c r="P21" s="148">
        <v>246.00851245016804</v>
      </c>
      <c r="Q21" s="148">
        <v>456.23973438892563</v>
      </c>
      <c r="R21" s="148">
        <v>472.5250142195992</v>
      </c>
      <c r="S21" s="148">
        <v>1467.8026610430229</v>
      </c>
      <c r="T21" s="148">
        <v>1323.388205998172</v>
      </c>
      <c r="U21" s="148">
        <v>790.49775459520401</v>
      </c>
      <c r="V21" s="148">
        <v>307.69120443550821</v>
      </c>
      <c r="W21" s="148">
        <v>260.80617322144656</v>
      </c>
      <c r="X21" s="148">
        <v>434.26846527497673</v>
      </c>
      <c r="Y21" s="148">
        <v>287.74952764284342</v>
      </c>
      <c r="Z21" s="148">
        <v>75.138974405926746</v>
      </c>
      <c r="AA21" s="148">
        <v>374.8719359489005</v>
      </c>
      <c r="AB21" s="148">
        <v>299.94263008908842</v>
      </c>
      <c r="AC21" s="147">
        <v>926.38169507476027</v>
      </c>
      <c r="AD21" s="147">
        <v>4004.3304829559256</v>
      </c>
      <c r="AE21" s="148">
        <v>132.03412930320721</v>
      </c>
      <c r="AF21" s="148">
        <v>3872.2963536527186</v>
      </c>
      <c r="AG21" s="147">
        <v>18625.567930847243</v>
      </c>
      <c r="AH21" s="147">
        <v>16789.913180043641</v>
      </c>
      <c r="AI21" s="148">
        <v>4934.2887427546157</v>
      </c>
      <c r="AJ21" s="148">
        <v>8068.1463060309261</v>
      </c>
      <c r="AK21" s="148">
        <v>3787.4781312581003</v>
      </c>
      <c r="AL21" s="147">
        <v>56304.307831168211</v>
      </c>
      <c r="AM21" s="148">
        <v>43118.394794396947</v>
      </c>
      <c r="AN21" s="148">
        <v>7957.8709507542717</v>
      </c>
      <c r="AO21" s="148">
        <v>7.5062247385905518</v>
      </c>
      <c r="AP21" s="148">
        <v>3838.1743767332318</v>
      </c>
      <c r="AQ21" s="148">
        <v>1382.3614845451641</v>
      </c>
      <c r="AR21" s="147">
        <v>3282.2012029129019</v>
      </c>
      <c r="AS21" s="147">
        <v>2700.3234932869509</v>
      </c>
      <c r="AT21" s="148">
        <v>411.11219664107523</v>
      </c>
      <c r="AU21" s="148">
        <v>160.82091772405363</v>
      </c>
      <c r="AV21" s="148">
        <v>266.90444445665355</v>
      </c>
      <c r="AW21" s="148">
        <v>1861.4859344651686</v>
      </c>
      <c r="AX21" s="147">
        <v>0</v>
      </c>
      <c r="AY21" s="148">
        <v>0</v>
      </c>
      <c r="AZ21" s="148">
        <v>0</v>
      </c>
      <c r="BA21" s="148">
        <v>0</v>
      </c>
      <c r="BB21" s="147">
        <v>2533.5706717445642</v>
      </c>
      <c r="BC21" s="148">
        <v>0</v>
      </c>
      <c r="BD21" s="147">
        <v>5993.5627367355046</v>
      </c>
      <c r="BE21" s="148">
        <v>3384.2672345159831</v>
      </c>
      <c r="BF21" s="148">
        <v>2154.8988622798079</v>
      </c>
      <c r="BG21" s="148">
        <v>175.04169981124878</v>
      </c>
      <c r="BH21" s="148">
        <v>51.987014643233998</v>
      </c>
      <c r="BI21" s="148">
        <v>227.3679254852315</v>
      </c>
      <c r="BJ21" s="147">
        <v>6783.3420598195753</v>
      </c>
      <c r="BK21" s="148">
        <v>2079.4969282051297</v>
      </c>
      <c r="BL21" s="148">
        <v>247.75013706232698</v>
      </c>
      <c r="BM21" s="148">
        <v>84.50278597088078</v>
      </c>
      <c r="BN21" s="148">
        <v>4371.5922085812381</v>
      </c>
      <c r="BO21" s="147">
        <v>6704.526804004784</v>
      </c>
      <c r="BP21" s="147">
        <v>2184.0037246977754</v>
      </c>
      <c r="BQ21" s="147">
        <v>6964.9875892002601</v>
      </c>
      <c r="BR21" s="148">
        <v>4635.5098804175632</v>
      </c>
      <c r="BS21" s="148">
        <v>2329.4777087826965</v>
      </c>
      <c r="BT21" s="147">
        <v>437.08809319670235</v>
      </c>
      <c r="BU21" s="148">
        <v>254.12532330915371</v>
      </c>
      <c r="BV21" s="148">
        <v>182.96276988754863</v>
      </c>
      <c r="BW21" s="147">
        <v>709.65011915960656</v>
      </c>
      <c r="BX21" s="148">
        <v>123.73110233340115</v>
      </c>
      <c r="BY21" s="148">
        <v>210.84379721399125</v>
      </c>
      <c r="BZ21" s="148">
        <v>375.07521961221414</v>
      </c>
      <c r="CA21" s="147">
        <v>0</v>
      </c>
      <c r="CB21" s="147">
        <v>0</v>
      </c>
      <c r="CC21" s="158">
        <v>60162.576271477534</v>
      </c>
      <c r="CD21" s="148">
        <v>0</v>
      </c>
      <c r="CE21" s="148">
        <v>60162.576271477534</v>
      </c>
      <c r="CF21" s="148">
        <v>0</v>
      </c>
      <c r="CG21" s="153">
        <v>-40637.611002381891</v>
      </c>
      <c r="CH21" s="153">
        <v>-2.4018244119361043E-2</v>
      </c>
      <c r="CI21" s="153">
        <v>350325.57832019997</v>
      </c>
      <c r="CJ21" s="149"/>
      <c r="CK21" s="151">
        <v>536256.7648477779</v>
      </c>
      <c r="CL21" s="144" t="str">
        <f>IF(ROUND(SUM(CK21),1)&gt;ROUND(SUM(Tableau_A!CK21),1),"Supply &lt; Use",IF(ROUND(SUM(CK21),1)&lt;ROUND(SUM(Tableau_A!CK21),1),"Supply &gt; Use",""))</f>
        <v/>
      </c>
    </row>
    <row r="22" spans="1:90" s="157" customFormat="1" ht="26.25" customHeight="1" x14ac:dyDescent="0.25">
      <c r="A22" s="293" t="s">
        <v>141</v>
      </c>
      <c r="B22" s="216" t="s">
        <v>106</v>
      </c>
      <c r="C22" s="146">
        <v>42204.373350114518</v>
      </c>
      <c r="D22" s="147">
        <v>9187.6182966654396</v>
      </c>
      <c r="E22" s="148">
        <v>7961.7065548309656</v>
      </c>
      <c r="F22" s="148">
        <v>7.0941120833669205</v>
      </c>
      <c r="G22" s="148">
        <v>1218.8176297511066</v>
      </c>
      <c r="H22" s="147">
        <v>195.11528869611834</v>
      </c>
      <c r="I22" s="147">
        <v>5888.6235523716114</v>
      </c>
      <c r="J22" s="148">
        <v>733.4363348858916</v>
      </c>
      <c r="K22" s="148">
        <v>60.346322771369394</v>
      </c>
      <c r="L22" s="148">
        <v>315.87899449228439</v>
      </c>
      <c r="M22" s="148">
        <v>48.971100110688283</v>
      </c>
      <c r="N22" s="148">
        <v>34.929856139482951</v>
      </c>
      <c r="O22" s="148">
        <v>41.95543139373553</v>
      </c>
      <c r="P22" s="148">
        <v>948.11235497489974</v>
      </c>
      <c r="Q22" s="148">
        <v>67.406412042061362</v>
      </c>
      <c r="R22" s="148">
        <v>555.34749865230617</v>
      </c>
      <c r="S22" s="148">
        <v>1579.7883971383026</v>
      </c>
      <c r="T22" s="148">
        <v>386.65597922890515</v>
      </c>
      <c r="U22" s="148">
        <v>191.56998026382533</v>
      </c>
      <c r="V22" s="148">
        <v>46.322806734545679</v>
      </c>
      <c r="W22" s="148">
        <v>35.220079537224578</v>
      </c>
      <c r="X22" s="148">
        <v>151.47349278903292</v>
      </c>
      <c r="Y22" s="148">
        <v>78.005268181116051</v>
      </c>
      <c r="Z22" s="148">
        <v>32.344119789869652</v>
      </c>
      <c r="AA22" s="148">
        <v>468.38768337251361</v>
      </c>
      <c r="AB22" s="148">
        <v>112.47143987355666</v>
      </c>
      <c r="AC22" s="147">
        <v>165.98247335195643</v>
      </c>
      <c r="AD22" s="147">
        <v>2062.689072724716</v>
      </c>
      <c r="AE22" s="148">
        <v>497.27796517373599</v>
      </c>
      <c r="AF22" s="148">
        <v>1565.41110755098</v>
      </c>
      <c r="AG22" s="147">
        <v>5674.1200450900333</v>
      </c>
      <c r="AH22" s="147">
        <v>3801.4307223613123</v>
      </c>
      <c r="AI22" s="148">
        <v>547.92081119098293</v>
      </c>
      <c r="AJ22" s="148">
        <v>1051.9543927538821</v>
      </c>
      <c r="AK22" s="148">
        <v>2201.5555184164473</v>
      </c>
      <c r="AL22" s="147">
        <v>1515.1606636916588</v>
      </c>
      <c r="AM22" s="148">
        <v>1262.8178484575512</v>
      </c>
      <c r="AN22" s="148">
        <v>0.52260168847198674</v>
      </c>
      <c r="AO22" s="148">
        <v>0.50630291420789664</v>
      </c>
      <c r="AP22" s="148">
        <v>188.94076872138103</v>
      </c>
      <c r="AQ22" s="148">
        <v>62.373141910046662</v>
      </c>
      <c r="AR22" s="147">
        <v>1290.9680154373511</v>
      </c>
      <c r="AS22" s="147">
        <v>724.96151771267614</v>
      </c>
      <c r="AT22" s="148">
        <v>29.167548931834343</v>
      </c>
      <c r="AU22" s="148">
        <v>596.59195265249002</v>
      </c>
      <c r="AV22" s="148">
        <v>31.763459921442383</v>
      </c>
      <c r="AW22" s="148">
        <v>67.438556206909382</v>
      </c>
      <c r="AX22" s="147">
        <v>194.79789568932938</v>
      </c>
      <c r="AY22" s="148">
        <v>101.38734604777484</v>
      </c>
      <c r="AZ22" s="148">
        <v>49.403686782005053</v>
      </c>
      <c r="BA22" s="148">
        <v>44.006862859549486</v>
      </c>
      <c r="BB22" s="147">
        <v>57.21786483018743</v>
      </c>
      <c r="BC22" s="148">
        <v>0</v>
      </c>
      <c r="BD22" s="147">
        <v>1163.3985540369015</v>
      </c>
      <c r="BE22" s="148">
        <v>727.48036897874726</v>
      </c>
      <c r="BF22" s="148">
        <v>73.192703521640311</v>
      </c>
      <c r="BG22" s="148">
        <v>289.67166151226729</v>
      </c>
      <c r="BH22" s="148">
        <v>26.278661428358351</v>
      </c>
      <c r="BI22" s="148">
        <v>46.775158595888115</v>
      </c>
      <c r="BJ22" s="147">
        <v>378.3340765879127</v>
      </c>
      <c r="BK22" s="148">
        <v>17.747875401009068</v>
      </c>
      <c r="BL22" s="148">
        <v>223.91189852898583</v>
      </c>
      <c r="BM22" s="148">
        <v>19.814843419801676</v>
      </c>
      <c r="BN22" s="148">
        <v>116.85945923811613</v>
      </c>
      <c r="BO22" s="147">
        <v>1203.9881345175436</v>
      </c>
      <c r="BP22" s="147">
        <v>1238.0604589958964</v>
      </c>
      <c r="BQ22" s="147">
        <v>1145.9326157835942</v>
      </c>
      <c r="BR22" s="148">
        <v>595.47552166919684</v>
      </c>
      <c r="BS22" s="148">
        <v>550.45709411439736</v>
      </c>
      <c r="BT22" s="147">
        <v>2748.7756034425192</v>
      </c>
      <c r="BU22" s="148">
        <v>1371.9394893267283</v>
      </c>
      <c r="BV22" s="148">
        <v>1376.8361141157909</v>
      </c>
      <c r="BW22" s="147">
        <v>2814.3718050219245</v>
      </c>
      <c r="BX22" s="148">
        <v>395.58986324067382</v>
      </c>
      <c r="BY22" s="148">
        <v>98.528454100480786</v>
      </c>
      <c r="BZ22" s="148">
        <v>2320.2534876807699</v>
      </c>
      <c r="CA22" s="147">
        <v>752.82669310583071</v>
      </c>
      <c r="CB22" s="147">
        <v>0</v>
      </c>
      <c r="CC22" s="158">
        <v>104455.31719805233</v>
      </c>
      <c r="CD22" s="148">
        <v>96124.584101099768</v>
      </c>
      <c r="CE22" s="148">
        <v>0</v>
      </c>
      <c r="CF22" s="148">
        <v>8330.733096952561</v>
      </c>
      <c r="CG22" s="153">
        <v>92181.648031351622</v>
      </c>
      <c r="CH22" s="153">
        <v>-6.9343119405084508</v>
      </c>
      <c r="CI22" s="153">
        <v>249587.06</v>
      </c>
      <c r="CJ22" s="149"/>
      <c r="CK22" s="151">
        <v>488421.46426757798</v>
      </c>
      <c r="CL22" s="144" t="str">
        <f>IF(ROUND(SUM(CK22),1)&gt;ROUND(SUM(Tableau_A!CK22),1),"Supply &lt; Use",IF(ROUND(SUM(CK22),1)&lt;ROUND(SUM(Tableau_A!CK22),1),"Supply &gt; Use",""))</f>
        <v/>
      </c>
    </row>
    <row r="23" spans="1:90" s="157" customFormat="1" ht="26.25" customHeight="1" x14ac:dyDescent="0.25">
      <c r="A23" s="293" t="s">
        <v>142</v>
      </c>
      <c r="B23" s="216" t="s">
        <v>107</v>
      </c>
      <c r="C23" s="146">
        <v>26713.381222522017</v>
      </c>
      <c r="D23" s="147">
        <v>4070.8637539206284</v>
      </c>
      <c r="E23" s="148">
        <v>258.04494601769255</v>
      </c>
      <c r="F23" s="148">
        <v>2584.8117206713068</v>
      </c>
      <c r="G23" s="148">
        <v>1228.0070872316289</v>
      </c>
      <c r="H23" s="147">
        <v>29.961130544733052</v>
      </c>
      <c r="I23" s="147">
        <v>3142.13989585731</v>
      </c>
      <c r="J23" s="148">
        <v>4.8549999999999995</v>
      </c>
      <c r="K23" s="148">
        <v>0</v>
      </c>
      <c r="L23" s="148">
        <v>8.8965100606245233</v>
      </c>
      <c r="M23" s="148">
        <v>552.14445580529161</v>
      </c>
      <c r="N23" s="148">
        <v>3.4876317787412026</v>
      </c>
      <c r="O23" s="148">
        <v>0</v>
      </c>
      <c r="P23" s="148">
        <v>1742.2062343038283</v>
      </c>
      <c r="Q23" s="148">
        <v>72.839923055704276</v>
      </c>
      <c r="R23" s="148">
        <v>17.180415392610129</v>
      </c>
      <c r="S23" s="148">
        <v>390.68147745526699</v>
      </c>
      <c r="T23" s="148">
        <v>300.53026</v>
      </c>
      <c r="U23" s="148">
        <v>0.2296788765651564</v>
      </c>
      <c r="V23" s="148">
        <v>10.698561909532403</v>
      </c>
      <c r="W23" s="148">
        <v>9.9564020423064861</v>
      </c>
      <c r="X23" s="148">
        <v>8.362581776242943E-2</v>
      </c>
      <c r="Y23" s="148">
        <v>0</v>
      </c>
      <c r="Z23" s="148">
        <v>0</v>
      </c>
      <c r="AA23" s="148">
        <v>14.753046728336093</v>
      </c>
      <c r="AB23" s="148">
        <v>13.596672630740979</v>
      </c>
      <c r="AC23" s="147">
        <v>0</v>
      </c>
      <c r="AD23" s="147">
        <v>0</v>
      </c>
      <c r="AE23" s="148">
        <v>0</v>
      </c>
      <c r="AF23" s="148">
        <v>0</v>
      </c>
      <c r="AG23" s="147">
        <v>171.91267932545389</v>
      </c>
      <c r="AH23" s="147">
        <v>0</v>
      </c>
      <c r="AI23" s="148">
        <v>0</v>
      </c>
      <c r="AJ23" s="148">
        <v>0</v>
      </c>
      <c r="AK23" s="148">
        <v>0</v>
      </c>
      <c r="AL23" s="147">
        <v>19298.50376287389</v>
      </c>
      <c r="AM23" s="148">
        <v>0</v>
      </c>
      <c r="AN23" s="148">
        <v>19298.50376287389</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v>0</v>
      </c>
      <c r="CD23" s="148">
        <v>0</v>
      </c>
      <c r="CE23" s="148">
        <v>0</v>
      </c>
      <c r="CF23" s="148">
        <v>0</v>
      </c>
      <c r="CG23" s="153">
        <v>-66629.376822522026</v>
      </c>
      <c r="CH23" s="153">
        <v>0</v>
      </c>
      <c r="CI23" s="153">
        <v>455450</v>
      </c>
      <c r="CJ23" s="149"/>
      <c r="CK23" s="151">
        <v>415534.00439999998</v>
      </c>
      <c r="CL23" s="144" t="str">
        <f>IF(ROUND(SUM(CK23),1)&gt;ROUND(SUM(Tableau_A!CK23),1),"Supply &lt; Use",IF(ROUND(SUM(CK23),1)&lt;ROUND(SUM(Tableau_A!CK23),1),"Supply &gt; Use",""))</f>
        <v/>
      </c>
    </row>
    <row r="24" spans="1:90" s="157" customFormat="1" ht="26.25" customHeight="1" x14ac:dyDescent="0.25">
      <c r="A24" s="293" t="s">
        <v>143</v>
      </c>
      <c r="B24" s="216" t="s">
        <v>108</v>
      </c>
      <c r="C24" s="146">
        <v>158854.70848919108</v>
      </c>
      <c r="D24" s="147">
        <v>76.134948392596542</v>
      </c>
      <c r="E24" s="148">
        <v>75.790992974747056</v>
      </c>
      <c r="F24" s="148">
        <v>0.30182677564610472</v>
      </c>
      <c r="G24" s="148">
        <v>4.2128642203382083E-2</v>
      </c>
      <c r="H24" s="147">
        <v>3.7639411721614429</v>
      </c>
      <c r="I24" s="147">
        <v>158149.01729676424</v>
      </c>
      <c r="J24" s="148">
        <v>104.53532057171059</v>
      </c>
      <c r="K24" s="148">
        <v>9.088470081753961</v>
      </c>
      <c r="L24" s="148">
        <v>2.1289526024657897</v>
      </c>
      <c r="M24" s="148">
        <v>26.196991596359329</v>
      </c>
      <c r="N24" s="148">
        <v>17.106893346620559</v>
      </c>
      <c r="O24" s="148">
        <v>34152.488627724852</v>
      </c>
      <c r="P24" s="148">
        <v>123575.95763448488</v>
      </c>
      <c r="Q24" s="148">
        <v>101.89738930331843</v>
      </c>
      <c r="R24" s="148">
        <v>3.2720115155661866</v>
      </c>
      <c r="S24" s="148">
        <v>31.439132887255123</v>
      </c>
      <c r="T24" s="148">
        <v>22.111662142361698</v>
      </c>
      <c r="U24" s="148">
        <v>32.882941269745793</v>
      </c>
      <c r="V24" s="148">
        <v>9.4106580462528218</v>
      </c>
      <c r="W24" s="148">
        <v>8.504248755997903</v>
      </c>
      <c r="X24" s="148">
        <v>18.698787725988261</v>
      </c>
      <c r="Y24" s="148">
        <v>7.7696436006849039</v>
      </c>
      <c r="Z24" s="148">
        <v>0.7579951850324691</v>
      </c>
      <c r="AA24" s="148">
        <v>3.0283219718183658</v>
      </c>
      <c r="AB24" s="148">
        <v>21.741613951607508</v>
      </c>
      <c r="AC24" s="147">
        <v>-2.8843361548786459E-3</v>
      </c>
      <c r="AD24" s="147">
        <v>49.476302190434183</v>
      </c>
      <c r="AE24" s="148">
        <v>10.023279774179304</v>
      </c>
      <c r="AF24" s="148">
        <v>39.453022416254882</v>
      </c>
      <c r="AG24" s="147">
        <v>50.337757649503644</v>
      </c>
      <c r="AH24" s="147">
        <v>193.51490136213977</v>
      </c>
      <c r="AI24" s="148">
        <v>51.938042175003844</v>
      </c>
      <c r="AJ24" s="148">
        <v>54.155149792682799</v>
      </c>
      <c r="AK24" s="148">
        <v>87.421709394453146</v>
      </c>
      <c r="AL24" s="147">
        <v>12.239346214483863</v>
      </c>
      <c r="AM24" s="148">
        <v>7.5179647592778629</v>
      </c>
      <c r="AN24" s="148">
        <v>0.19004116205008187</v>
      </c>
      <c r="AO24" s="148">
        <v>1.6123879723322643</v>
      </c>
      <c r="AP24" s="148">
        <v>1.2734639567118626</v>
      </c>
      <c r="AQ24" s="148">
        <v>1.6454883641117917</v>
      </c>
      <c r="AR24" s="147">
        <v>24.256354387974149</v>
      </c>
      <c r="AS24" s="147">
        <v>26.677457651671926</v>
      </c>
      <c r="AT24" s="148">
        <v>14.581118176017663</v>
      </c>
      <c r="AU24" s="148">
        <v>9.5454806809577306</v>
      </c>
      <c r="AV24" s="148">
        <v>0.9677417569167106</v>
      </c>
      <c r="AW24" s="148">
        <v>1.5831170377798243</v>
      </c>
      <c r="AX24" s="147">
        <v>3.7993564157716904</v>
      </c>
      <c r="AY24" s="148">
        <v>2.4074677376715243</v>
      </c>
      <c r="AZ24" s="148">
        <v>0.81073549283713942</v>
      </c>
      <c r="BA24" s="148">
        <v>0.58115318526302662</v>
      </c>
      <c r="BB24" s="147">
        <v>1.6429385671432095</v>
      </c>
      <c r="BC24" s="148">
        <v>0</v>
      </c>
      <c r="BD24" s="147">
        <v>22.083357343373486</v>
      </c>
      <c r="BE24" s="148">
        <v>9.5716809014477686</v>
      </c>
      <c r="BF24" s="148">
        <v>2.4099598659722874</v>
      </c>
      <c r="BG24" s="148">
        <v>7.3254203021232298</v>
      </c>
      <c r="BH24" s="148">
        <v>0.31358592356101189</v>
      </c>
      <c r="BI24" s="148">
        <v>2.4627103502691892</v>
      </c>
      <c r="BJ24" s="147">
        <v>7.2901684386441863</v>
      </c>
      <c r="BK24" s="148">
        <v>0.68363886342741242</v>
      </c>
      <c r="BL24" s="148">
        <v>1.4756744106721595</v>
      </c>
      <c r="BM24" s="148">
        <v>0.36232031410690418</v>
      </c>
      <c r="BN24" s="148">
        <v>4.7685348504377103</v>
      </c>
      <c r="BO24" s="147">
        <v>25.726522293112644</v>
      </c>
      <c r="BP24" s="147">
        <v>30.820115970126327</v>
      </c>
      <c r="BQ24" s="147">
        <v>25.60414379064542</v>
      </c>
      <c r="BR24" s="148">
        <v>11.734090641154932</v>
      </c>
      <c r="BS24" s="148">
        <v>13.870053149490488</v>
      </c>
      <c r="BT24" s="147">
        <v>48.563025031056888</v>
      </c>
      <c r="BU24" s="148">
        <v>25.874374592864086</v>
      </c>
      <c r="BV24" s="148">
        <v>22.688650438192802</v>
      </c>
      <c r="BW24" s="147">
        <v>93.137417174942271</v>
      </c>
      <c r="BX24" s="148">
        <v>54.622922809909646</v>
      </c>
      <c r="BY24" s="148">
        <v>3.6132486553962719</v>
      </c>
      <c r="BZ24" s="148">
        <v>34.901245709636349</v>
      </c>
      <c r="CA24" s="147">
        <v>10.626022717259849</v>
      </c>
      <c r="CB24" s="147">
        <v>0</v>
      </c>
      <c r="CC24" s="158">
        <v>4970.3497988012987</v>
      </c>
      <c r="CD24" s="148">
        <v>1251.589255890389</v>
      </c>
      <c r="CE24" s="148">
        <v>419.86965652432207</v>
      </c>
      <c r="CF24" s="148">
        <v>3298.8908863865881</v>
      </c>
      <c r="CG24" s="153">
        <v>-15144.417751203495</v>
      </c>
      <c r="CH24" s="153">
        <v>-2066.8825957888894</v>
      </c>
      <c r="CI24" s="153">
        <v>33820.800000000003</v>
      </c>
      <c r="CJ24" s="149"/>
      <c r="CK24" s="151">
        <v>180434.55794099998</v>
      </c>
      <c r="CL24" s="144" t="str">
        <f>IF(ROUND(SUM(CK24),1)&gt;ROUND(SUM(Tableau_A!CK24),1),"Supply &lt; Use",IF(ROUND(SUM(CK24),1)&lt;ROUND(SUM(Tableau_A!CK24),1),"Supply &gt; Use",""))</f>
        <v/>
      </c>
    </row>
    <row r="25" spans="1:90" s="157" customFormat="1" ht="26.25" customHeight="1" x14ac:dyDescent="0.25">
      <c r="A25" s="293" t="s">
        <v>144</v>
      </c>
      <c r="B25" s="216" t="s">
        <v>109</v>
      </c>
      <c r="C25" s="146">
        <v>30783.91339906786</v>
      </c>
      <c r="D25" s="147">
        <v>89.639881067277599</v>
      </c>
      <c r="E25" s="148">
        <v>0</v>
      </c>
      <c r="F25" s="148">
        <v>0</v>
      </c>
      <c r="G25" s="148">
        <v>89.639881067277599</v>
      </c>
      <c r="H25" s="147">
        <v>94.59584603123588</v>
      </c>
      <c r="I25" s="147">
        <v>26669.010978007238</v>
      </c>
      <c r="J25" s="148">
        <v>41.966876713627364</v>
      </c>
      <c r="K25" s="148">
        <v>0.10007999999999997</v>
      </c>
      <c r="L25" s="148">
        <v>10.92671719787573</v>
      </c>
      <c r="M25" s="148">
        <v>2.848497016754413</v>
      </c>
      <c r="N25" s="148">
        <v>1.8622556871245755</v>
      </c>
      <c r="O25" s="148">
        <v>12332.994612007617</v>
      </c>
      <c r="P25" s="148">
        <v>2226.4315750295782</v>
      </c>
      <c r="Q25" s="148">
        <v>0</v>
      </c>
      <c r="R25" s="148">
        <v>12.722505515438014</v>
      </c>
      <c r="S25" s="148">
        <v>10498.758742095642</v>
      </c>
      <c r="T25" s="148">
        <v>232.83177305160876</v>
      </c>
      <c r="U25" s="148">
        <v>7.6699269867155913</v>
      </c>
      <c r="V25" s="148">
        <v>5.180493495555309</v>
      </c>
      <c r="W25" s="148">
        <v>4.8211223578886315</v>
      </c>
      <c r="X25" s="148">
        <v>2.7926116934844072</v>
      </c>
      <c r="Y25" s="148">
        <v>0.91442922454492692</v>
      </c>
      <c r="Z25" s="148">
        <v>2.682179930103413</v>
      </c>
      <c r="AA25" s="148">
        <v>1281.3345395875504</v>
      </c>
      <c r="AB25" s="148">
        <v>2.1720404161318538</v>
      </c>
      <c r="AC25" s="147">
        <v>0.50242144943992451</v>
      </c>
      <c r="AD25" s="147">
        <v>0</v>
      </c>
      <c r="AE25" s="148">
        <v>0</v>
      </c>
      <c r="AF25" s="148">
        <v>0</v>
      </c>
      <c r="AG25" s="147">
        <v>3271.4584884568912</v>
      </c>
      <c r="AH25" s="147">
        <v>398.73941720549033</v>
      </c>
      <c r="AI25" s="148">
        <v>329.42621517508445</v>
      </c>
      <c r="AJ25" s="148">
        <v>69.313202030405861</v>
      </c>
      <c r="AK25" s="148">
        <v>0</v>
      </c>
      <c r="AL25" s="147">
        <v>0</v>
      </c>
      <c r="AM25" s="148">
        <v>0</v>
      </c>
      <c r="AN25" s="148">
        <v>0</v>
      </c>
      <c r="AO25" s="148">
        <v>0</v>
      </c>
      <c r="AP25" s="148">
        <v>0</v>
      </c>
      <c r="AQ25" s="148">
        <v>0</v>
      </c>
      <c r="AR25" s="147">
        <v>0</v>
      </c>
      <c r="AS25" s="147">
        <v>109.87486839665229</v>
      </c>
      <c r="AT25" s="148">
        <v>1.5028454565381815</v>
      </c>
      <c r="AU25" s="148">
        <v>0</v>
      </c>
      <c r="AV25" s="148">
        <v>0</v>
      </c>
      <c r="AW25" s="148">
        <v>108.37202294011411</v>
      </c>
      <c r="AX25" s="147">
        <v>0</v>
      </c>
      <c r="AY25" s="148">
        <v>0</v>
      </c>
      <c r="AZ25" s="148">
        <v>0</v>
      </c>
      <c r="BA25" s="148">
        <v>0</v>
      </c>
      <c r="BB25" s="147">
        <v>40.731302016666369</v>
      </c>
      <c r="BC25" s="148">
        <v>0</v>
      </c>
      <c r="BD25" s="147">
        <v>65.460834048971819</v>
      </c>
      <c r="BE25" s="148">
        <v>48.380806000875467</v>
      </c>
      <c r="BF25" s="148">
        <v>1.7258201114483924</v>
      </c>
      <c r="BG25" s="148">
        <v>15.354207936647962</v>
      </c>
      <c r="BH25" s="148">
        <v>0</v>
      </c>
      <c r="BI25" s="148">
        <v>0</v>
      </c>
      <c r="BJ25" s="147">
        <v>43.899362387997819</v>
      </c>
      <c r="BK25" s="148">
        <v>7.9719666409518757</v>
      </c>
      <c r="BL25" s="148">
        <v>0</v>
      </c>
      <c r="BM25" s="148">
        <v>0</v>
      </c>
      <c r="BN25" s="148">
        <v>35.927395747045942</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0.43010999999999999</v>
      </c>
      <c r="CD25" s="148">
        <v>0</v>
      </c>
      <c r="CE25" s="148">
        <v>0.43010999999999999</v>
      </c>
      <c r="CF25" s="148">
        <v>0</v>
      </c>
      <c r="CG25" s="153">
        <v>118077.83649453212</v>
      </c>
      <c r="CH25" s="153">
        <v>-3.600000127335079E-6</v>
      </c>
      <c r="CI25" s="153">
        <v>258934.06</v>
      </c>
      <c r="CJ25" s="149"/>
      <c r="CK25" s="151">
        <v>407796.24</v>
      </c>
      <c r="CL25" s="144" t="str">
        <f>IF(ROUND(SUM(CK25),1)&gt;ROUND(SUM(Tableau_A!CK25),1),"Supply &lt; Use",IF(ROUND(SUM(CK25),1)&lt;ROUND(SUM(Tableau_A!CK25),1),"Supply &gt; Use",""))</f>
        <v/>
      </c>
    </row>
    <row r="26" spans="1:90" s="157" customFormat="1" ht="26.25" customHeight="1" x14ac:dyDescent="0.25">
      <c r="A26" s="293" t="s">
        <v>145</v>
      </c>
      <c r="B26" s="216" t="s">
        <v>110</v>
      </c>
      <c r="C26" s="146">
        <v>387993.305016</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387993.305016</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387993.305016</v>
      </c>
      <c r="CL26" s="144" t="str">
        <f>IF(ROUND(SUM(CK26),1)&gt;ROUND(SUM(Tableau_A!CK26),1),"Supply &lt; Use",IF(ROUND(SUM(CK26),1)&lt;ROUND(SUM(Tableau_A!CK26),1),"Supply &gt; Use",""))</f>
        <v/>
      </c>
    </row>
    <row r="27" spans="1:90" s="157" customFormat="1" ht="26.25" customHeight="1" x14ac:dyDescent="0.25">
      <c r="A27" s="293" t="s">
        <v>146</v>
      </c>
      <c r="B27" s="216" t="s">
        <v>111</v>
      </c>
      <c r="C27" s="146">
        <v>51951.517546153438</v>
      </c>
      <c r="D27" s="147">
        <v>377.45238167999997</v>
      </c>
      <c r="E27" s="148">
        <v>377.45238167999997</v>
      </c>
      <c r="F27" s="148">
        <v>0</v>
      </c>
      <c r="G27" s="148">
        <v>0</v>
      </c>
      <c r="H27" s="147">
        <v>24.545190583976861</v>
      </c>
      <c r="I27" s="147">
        <v>22799.995867548128</v>
      </c>
      <c r="J27" s="148">
        <v>2261.8553355138611</v>
      </c>
      <c r="K27" s="148">
        <v>0</v>
      </c>
      <c r="L27" s="148">
        <v>1476.2685524858452</v>
      </c>
      <c r="M27" s="148">
        <v>10988.632417422568</v>
      </c>
      <c r="N27" s="148">
        <v>4157.6028377980001</v>
      </c>
      <c r="O27" s="148">
        <v>27.628545251100434</v>
      </c>
      <c r="P27" s="148">
        <v>128.313918</v>
      </c>
      <c r="Q27" s="148">
        <v>0</v>
      </c>
      <c r="R27" s="148">
        <v>1797.6996632596156</v>
      </c>
      <c r="S27" s="148">
        <v>550.0268094160233</v>
      </c>
      <c r="T27" s="148">
        <v>0</v>
      </c>
      <c r="U27" s="148">
        <v>6.9496225388899342</v>
      </c>
      <c r="V27" s="148">
        <v>3.377343763116841</v>
      </c>
      <c r="W27" s="148">
        <v>2.5191440911698684</v>
      </c>
      <c r="X27" s="148">
        <v>8.9146718115621653</v>
      </c>
      <c r="Y27" s="148">
        <v>5.4915445699173988</v>
      </c>
      <c r="Z27" s="148">
        <v>0.50735211203437758</v>
      </c>
      <c r="AA27" s="148">
        <v>1380.5064287084017</v>
      </c>
      <c r="AB27" s="148">
        <v>3.7016808060179502</v>
      </c>
      <c r="AC27" s="147">
        <v>19831.689884321288</v>
      </c>
      <c r="AD27" s="147">
        <v>1107.7216905387197</v>
      </c>
      <c r="AE27" s="148">
        <v>1.1489233773458722</v>
      </c>
      <c r="AF27" s="148">
        <v>1106.5727671613738</v>
      </c>
      <c r="AG27" s="147">
        <v>7251.5622091633932</v>
      </c>
      <c r="AH27" s="147">
        <v>74.055417452834917</v>
      </c>
      <c r="AI27" s="148">
        <v>10.610989631333386</v>
      </c>
      <c r="AJ27" s="148">
        <v>18.648375596995372</v>
      </c>
      <c r="AK27" s="148">
        <v>44.796052224506163</v>
      </c>
      <c r="AL27" s="147">
        <v>0.40529577060444577</v>
      </c>
      <c r="AM27" s="148">
        <v>0.30737357270898746</v>
      </c>
      <c r="AN27" s="148">
        <v>6.5985286989861272E-4</v>
      </c>
      <c r="AO27" s="148">
        <v>6.1116469697405484E-4</v>
      </c>
      <c r="AP27" s="148">
        <v>2.903608881095604E-2</v>
      </c>
      <c r="AQ27" s="148">
        <v>6.7615091517629594E-2</v>
      </c>
      <c r="AR27" s="147">
        <v>22.752936836440373</v>
      </c>
      <c r="AS27" s="147">
        <v>308.52871096569112</v>
      </c>
      <c r="AT27" s="148">
        <v>308.15905146904089</v>
      </c>
      <c r="AU27" s="148">
        <v>0.11070311380298684</v>
      </c>
      <c r="AV27" s="148">
        <v>3.1213747964235004E-2</v>
      </c>
      <c r="AW27" s="148">
        <v>0.22774263488304822</v>
      </c>
      <c r="AX27" s="147">
        <v>0.22519537216169561</v>
      </c>
      <c r="AY27" s="148">
        <v>9.8778477433177941E-2</v>
      </c>
      <c r="AZ27" s="148">
        <v>3.1326716741614087E-2</v>
      </c>
      <c r="BA27" s="148">
        <v>9.5090177986903571E-2</v>
      </c>
      <c r="BB27" s="147">
        <v>0.1625620280660274</v>
      </c>
      <c r="BC27" s="148">
        <v>0</v>
      </c>
      <c r="BD27" s="147">
        <v>12.880673475445661</v>
      </c>
      <c r="BE27" s="148">
        <v>3.2132261610349224</v>
      </c>
      <c r="BF27" s="148">
        <v>0.17815015673711074</v>
      </c>
      <c r="BG27" s="148">
        <v>9.2002163606691418</v>
      </c>
      <c r="BH27" s="148">
        <v>5.0932189630045449E-2</v>
      </c>
      <c r="BI27" s="148">
        <v>0.23814860737443883</v>
      </c>
      <c r="BJ27" s="147">
        <v>0.71751695016028116</v>
      </c>
      <c r="BK27" s="148">
        <v>4.5583630972208744E-2</v>
      </c>
      <c r="BL27" s="148">
        <v>0.63811779426748638</v>
      </c>
      <c r="BM27" s="148">
        <v>2.2985942691225465E-3</v>
      </c>
      <c r="BN27" s="148">
        <v>3.1516930651463458E-2</v>
      </c>
      <c r="BO27" s="147">
        <v>1.7910535217869521</v>
      </c>
      <c r="BP27" s="147">
        <v>42.847916727578436</v>
      </c>
      <c r="BQ27" s="147">
        <v>90.430484663436715</v>
      </c>
      <c r="BR27" s="148">
        <v>59.222761184136289</v>
      </c>
      <c r="BS27" s="148">
        <v>31.207723479300419</v>
      </c>
      <c r="BT27" s="147">
        <v>0.78482364709048924</v>
      </c>
      <c r="BU27" s="148">
        <v>0.40194252019719101</v>
      </c>
      <c r="BV27" s="148">
        <v>0.38288112689329823</v>
      </c>
      <c r="BW27" s="147">
        <v>2.9677349066239271</v>
      </c>
      <c r="BX27" s="148">
        <v>5.6202181966759829E-2</v>
      </c>
      <c r="BY27" s="148">
        <v>2.4695133654331851</v>
      </c>
      <c r="BZ27" s="148">
        <v>0.44201935922398239</v>
      </c>
      <c r="CA27" s="147">
        <v>0</v>
      </c>
      <c r="CB27" s="147">
        <v>0</v>
      </c>
      <c r="CC27" s="158">
        <v>24318.781157021003</v>
      </c>
      <c r="CD27" s="148">
        <v>5814.6920270930414</v>
      </c>
      <c r="CE27" s="148">
        <v>0</v>
      </c>
      <c r="CF27" s="148">
        <v>18504.089129927961</v>
      </c>
      <c r="CG27" s="153">
        <v>804.23935792283737</v>
      </c>
      <c r="CH27" s="153">
        <v>2.1099964000005684</v>
      </c>
      <c r="CI27" s="153">
        <v>0</v>
      </c>
      <c r="CJ27" s="149"/>
      <c r="CK27" s="151">
        <v>77076.648057497281</v>
      </c>
      <c r="CL27" s="144" t="str">
        <f>IF(ROUND(SUM(CK27),1)&gt;ROUND(SUM(Tableau_A!CK27),1),"Supply &lt; Use",IF(ROUND(SUM(CK27),1)&lt;ROUND(SUM(Tableau_A!CK27),1),"Supply &gt; Use",""))</f>
        <v/>
      </c>
    </row>
    <row r="28" spans="1:90" s="157" customFormat="1" ht="26.25" customHeight="1" x14ac:dyDescent="0.25">
      <c r="A28" s="293" t="s">
        <v>147</v>
      </c>
      <c r="B28" s="216" t="s">
        <v>112</v>
      </c>
      <c r="C28" s="146">
        <v>11439.922613188301</v>
      </c>
      <c r="D28" s="147">
        <v>786.86644537744746</v>
      </c>
      <c r="E28" s="148">
        <v>501.52478165456029</v>
      </c>
      <c r="F28" s="148">
        <v>232.83691186559707</v>
      </c>
      <c r="G28" s="148">
        <v>52.504751857290117</v>
      </c>
      <c r="H28" s="147">
        <v>29.226517788954013</v>
      </c>
      <c r="I28" s="147">
        <v>1362.3652943880311</v>
      </c>
      <c r="J28" s="148">
        <v>214.36786637209514</v>
      </c>
      <c r="K28" s="148">
        <v>22.336282339100482</v>
      </c>
      <c r="L28" s="148">
        <v>42.10107353940181</v>
      </c>
      <c r="M28" s="148">
        <v>26.904857863301206</v>
      </c>
      <c r="N28" s="148">
        <v>14.022547181753213</v>
      </c>
      <c r="O28" s="148">
        <v>493.9742086447406</v>
      </c>
      <c r="P28" s="148">
        <v>62.653510971731421</v>
      </c>
      <c r="Q28" s="148">
        <v>27.659030070845041</v>
      </c>
      <c r="R28" s="148">
        <v>29.136291654354828</v>
      </c>
      <c r="S28" s="148">
        <v>96.297695404133677</v>
      </c>
      <c r="T28" s="148">
        <v>75.637852568610597</v>
      </c>
      <c r="U28" s="148">
        <v>77.590449285276009</v>
      </c>
      <c r="V28" s="148">
        <v>23.048285470744844</v>
      </c>
      <c r="W28" s="148">
        <v>18.941843309965279</v>
      </c>
      <c r="X28" s="148">
        <v>40.928307206492519</v>
      </c>
      <c r="Y28" s="148">
        <v>26.391735317652969</v>
      </c>
      <c r="Z28" s="148">
        <v>5.4806215733853385</v>
      </c>
      <c r="AA28" s="148">
        <v>22.693311130743368</v>
      </c>
      <c r="AB28" s="148">
        <v>42.199524483702888</v>
      </c>
      <c r="AC28" s="147">
        <v>861.70438987901969</v>
      </c>
      <c r="AD28" s="147">
        <v>250.91038557549322</v>
      </c>
      <c r="AE28" s="148">
        <v>8.706246249221774</v>
      </c>
      <c r="AF28" s="148">
        <v>242.20413932627145</v>
      </c>
      <c r="AG28" s="147">
        <v>1150.5083563938883</v>
      </c>
      <c r="AH28" s="147">
        <v>1044.086214148994</v>
      </c>
      <c r="AI28" s="148">
        <v>294.91561718566231</v>
      </c>
      <c r="AJ28" s="148">
        <v>518.13263895332636</v>
      </c>
      <c r="AK28" s="148">
        <v>231.03795801000535</v>
      </c>
      <c r="AL28" s="147">
        <v>2982.3544021956041</v>
      </c>
      <c r="AM28" s="148">
        <v>2571.8036121340729</v>
      </c>
      <c r="AN28" s="148">
        <v>24.459954777120359</v>
      </c>
      <c r="AO28" s="148">
        <v>0.81735636950547963</v>
      </c>
      <c r="AP28" s="148">
        <v>302.52906054551414</v>
      </c>
      <c r="AQ28" s="148">
        <v>82.744418369391184</v>
      </c>
      <c r="AR28" s="147">
        <v>195.2501680122802</v>
      </c>
      <c r="AS28" s="147">
        <v>184.49831717565257</v>
      </c>
      <c r="AT28" s="148">
        <v>24.289543853270555</v>
      </c>
      <c r="AU28" s="148">
        <v>14.538190939548866</v>
      </c>
      <c r="AV28" s="148">
        <v>16.379597179888414</v>
      </c>
      <c r="AW28" s="148">
        <v>129.29098520294474</v>
      </c>
      <c r="AX28" s="147">
        <v>17.286567753482476</v>
      </c>
      <c r="AY28" s="148">
        <v>4.6756305730310373E-2</v>
      </c>
      <c r="AZ28" s="148">
        <v>4.3112498208622556</v>
      </c>
      <c r="BA28" s="148">
        <v>12.928561626889911</v>
      </c>
      <c r="BB28" s="147">
        <v>152.27063972499838</v>
      </c>
      <c r="BC28" s="148">
        <v>0</v>
      </c>
      <c r="BD28" s="147">
        <v>454.43814758400606</v>
      </c>
      <c r="BE28" s="148">
        <v>243.46154226484009</v>
      </c>
      <c r="BF28" s="148">
        <v>175.38641483146858</v>
      </c>
      <c r="BG28" s="148">
        <v>10.631579582191996</v>
      </c>
      <c r="BH28" s="148">
        <v>10.701173188586889</v>
      </c>
      <c r="BI28" s="148">
        <v>14.257437716918501</v>
      </c>
      <c r="BJ28" s="147">
        <v>661.7136757014847</v>
      </c>
      <c r="BK28" s="148">
        <v>357.54328876976638</v>
      </c>
      <c r="BL28" s="148">
        <v>18.420148010183347</v>
      </c>
      <c r="BM28" s="148">
        <v>7.4437009521984026</v>
      </c>
      <c r="BN28" s="148">
        <v>278.30653796933655</v>
      </c>
      <c r="BO28" s="147">
        <v>533.4901677420238</v>
      </c>
      <c r="BP28" s="147">
        <v>135.68853098491422</v>
      </c>
      <c r="BQ28" s="147">
        <v>534.14665401198522</v>
      </c>
      <c r="BR28" s="148">
        <v>386.89082547988926</v>
      </c>
      <c r="BS28" s="148">
        <v>147.2558285320959</v>
      </c>
      <c r="BT28" s="147">
        <v>31.542834272861281</v>
      </c>
      <c r="BU28" s="148">
        <v>18.119097587117345</v>
      </c>
      <c r="BV28" s="148">
        <v>13.423736685743936</v>
      </c>
      <c r="BW28" s="147">
        <v>71.574904477178478</v>
      </c>
      <c r="BX28" s="148">
        <v>9.4878309537165482</v>
      </c>
      <c r="BY28" s="148">
        <v>12.778966346446218</v>
      </c>
      <c r="BZ28" s="148">
        <v>49.308107177015707</v>
      </c>
      <c r="CA28" s="147">
        <v>0</v>
      </c>
      <c r="CB28" s="147">
        <v>0</v>
      </c>
      <c r="CC28" s="158">
        <v>6766.1179715194921</v>
      </c>
      <c r="CD28" s="148">
        <v>0</v>
      </c>
      <c r="CE28" s="148">
        <v>6746.1202807352292</v>
      </c>
      <c r="CF28" s="148">
        <v>19.997690784262666</v>
      </c>
      <c r="CG28" s="153">
        <v>-5957.8926333805939</v>
      </c>
      <c r="CH28" s="153">
        <v>0.27908367537384038</v>
      </c>
      <c r="CI28" s="153">
        <v>24414.145854999999</v>
      </c>
      <c r="CJ28" s="149"/>
      <c r="CK28" s="151">
        <v>36662.572890002572</v>
      </c>
      <c r="CL28" s="144" t="str">
        <f>IF(ROUND(SUM(CK28),1)&gt;ROUND(SUM(Tableau_A!CK28),1),"Supply &lt; Use",IF(ROUND(SUM(CK28),1)&lt;ROUND(SUM(Tableau_A!CK28),1),"Supply &gt; Use",""))</f>
        <v/>
      </c>
    </row>
    <row r="29" spans="1:90" s="157" customFormat="1" ht="26.25" customHeight="1" x14ac:dyDescent="0.25">
      <c r="A29" s="293" t="s">
        <v>148</v>
      </c>
      <c r="B29" s="216" t="s">
        <v>113</v>
      </c>
      <c r="C29" s="146">
        <v>9749.8616669071998</v>
      </c>
      <c r="D29" s="147">
        <v>2340.0409817387767</v>
      </c>
      <c r="E29" s="148">
        <v>2340.0409817387767</v>
      </c>
      <c r="F29" s="148">
        <v>0</v>
      </c>
      <c r="G29" s="148">
        <v>0</v>
      </c>
      <c r="H29" s="147">
        <v>0</v>
      </c>
      <c r="I29" s="147">
        <v>2044.1153699359029</v>
      </c>
      <c r="J29" s="148">
        <v>1413.5573334798933</v>
      </c>
      <c r="K29" s="148">
        <v>0</v>
      </c>
      <c r="L29" s="148">
        <v>54.449312048791256</v>
      </c>
      <c r="M29" s="148">
        <v>86.074101528890068</v>
      </c>
      <c r="N29" s="148">
        <v>75.477898471109938</v>
      </c>
      <c r="O29" s="148">
        <v>1.0952782650516537</v>
      </c>
      <c r="P29" s="148">
        <v>238.76351999999997</v>
      </c>
      <c r="Q29" s="148">
        <v>9.94848</v>
      </c>
      <c r="R29" s="148">
        <v>63.397968512191994</v>
      </c>
      <c r="S29" s="148">
        <v>0</v>
      </c>
      <c r="T29" s="148">
        <v>0</v>
      </c>
      <c r="U29" s="148">
        <v>12.163590587829917</v>
      </c>
      <c r="V29" s="148">
        <v>5.3835894948769401</v>
      </c>
      <c r="W29" s="148">
        <v>3.9181243743555352</v>
      </c>
      <c r="X29" s="148">
        <v>15.602921962151703</v>
      </c>
      <c r="Y29" s="148">
        <v>9.6115867400713899</v>
      </c>
      <c r="Z29" s="148">
        <v>0.88799403710387936</v>
      </c>
      <c r="AA29" s="148">
        <v>47.970857629975086</v>
      </c>
      <c r="AB29" s="148">
        <v>5.8128128036106324</v>
      </c>
      <c r="AC29" s="147">
        <v>2809.1677493067195</v>
      </c>
      <c r="AD29" s="147">
        <v>2365.9219405783701</v>
      </c>
      <c r="AE29" s="148">
        <v>2.0092132041227888E-2</v>
      </c>
      <c r="AF29" s="148">
        <v>2365.901848446329</v>
      </c>
      <c r="AG29" s="147">
        <v>172.57681682309644</v>
      </c>
      <c r="AH29" s="147">
        <v>1.2211459020029212</v>
      </c>
      <c r="AI29" s="148">
        <v>0.18556277029836207</v>
      </c>
      <c r="AJ29" s="148">
        <v>0.25219912719442428</v>
      </c>
      <c r="AK29" s="148">
        <v>0.7833840045101349</v>
      </c>
      <c r="AL29" s="147">
        <v>7.0877277800260874E-3</v>
      </c>
      <c r="AM29" s="148">
        <v>5.3752848367657298E-3</v>
      </c>
      <c r="AN29" s="148">
        <v>1.1539369161773915E-5</v>
      </c>
      <c r="AO29" s="148">
        <v>1.068792056342943E-5</v>
      </c>
      <c r="AP29" s="148">
        <v>5.0777705620217556E-4</v>
      </c>
      <c r="AQ29" s="148">
        <v>1.1824385973329787E-3</v>
      </c>
      <c r="AR29" s="147">
        <v>1.7589799047455457</v>
      </c>
      <c r="AS29" s="147">
        <v>0.62548494025964985</v>
      </c>
      <c r="AT29" s="148">
        <v>6.213108115713839E-2</v>
      </c>
      <c r="AU29" s="148">
        <v>1.9359529310326641E-3</v>
      </c>
      <c r="AV29" s="148">
        <v>5.4585950461535459E-4</v>
      </c>
      <c r="AW29" s="148">
        <v>0.56087204666686341</v>
      </c>
      <c r="AX29" s="147">
        <v>0.47735718963016283</v>
      </c>
      <c r="AY29" s="148">
        <v>0.21790768777087499</v>
      </c>
      <c r="AZ29" s="148">
        <v>6.7879670765986014E-2</v>
      </c>
      <c r="BA29" s="148">
        <v>0.19156983109330186</v>
      </c>
      <c r="BB29" s="147">
        <v>0.16266056445337046</v>
      </c>
      <c r="BC29" s="148">
        <v>0</v>
      </c>
      <c r="BD29" s="147">
        <v>3.4685284158050491</v>
      </c>
      <c r="BE29" s="148">
        <v>2.6176104450780566</v>
      </c>
      <c r="BF29" s="148">
        <v>0.40022777243973784</v>
      </c>
      <c r="BG29" s="148">
        <v>0.16089146201677607</v>
      </c>
      <c r="BH29" s="148">
        <v>0.12064713311386466</v>
      </c>
      <c r="BI29" s="148">
        <v>0.16915160315661359</v>
      </c>
      <c r="BJ29" s="147">
        <v>1.670679460856261</v>
      </c>
      <c r="BK29" s="148">
        <v>0.10947238826046206</v>
      </c>
      <c r="BL29" s="148">
        <v>1.560615713759218</v>
      </c>
      <c r="BM29" s="148">
        <v>4.0197336458684279E-5</v>
      </c>
      <c r="BN29" s="148">
        <v>5.5116150012220937E-4</v>
      </c>
      <c r="BO29" s="147">
        <v>6.786741442054768</v>
      </c>
      <c r="BP29" s="147">
        <v>0.68479092479833736</v>
      </c>
      <c r="BQ29" s="147">
        <v>1.1119157308124656</v>
      </c>
      <c r="BR29" s="148">
        <v>0.56616158113128057</v>
      </c>
      <c r="BS29" s="148">
        <v>0.54575414968118507</v>
      </c>
      <c r="BT29" s="147">
        <v>1.3724832009987998E-2</v>
      </c>
      <c r="BU29" s="148">
        <v>7.0290868373154378E-3</v>
      </c>
      <c r="BV29" s="148">
        <v>6.6957451726725598E-3</v>
      </c>
      <c r="BW29" s="147">
        <v>4.9711489123858296E-2</v>
      </c>
      <c r="BX29" s="148">
        <v>9.8285201898308506E-4</v>
      </c>
      <c r="BY29" s="148">
        <v>4.0998694877723868E-2</v>
      </c>
      <c r="BZ29" s="148">
        <v>7.7299422271513447E-3</v>
      </c>
      <c r="CA29" s="147">
        <v>0</v>
      </c>
      <c r="CB29" s="147">
        <v>0</v>
      </c>
      <c r="CC29" s="158">
        <v>0</v>
      </c>
      <c r="CD29" s="148">
        <v>0</v>
      </c>
      <c r="CE29" s="148">
        <v>0</v>
      </c>
      <c r="CF29" s="148">
        <v>0</v>
      </c>
      <c r="CG29" s="153">
        <v>-3072.1490918162308</v>
      </c>
      <c r="CH29" s="153">
        <v>3.5999999852265319E-6</v>
      </c>
      <c r="CI29" s="153">
        <v>0</v>
      </c>
      <c r="CJ29" s="149"/>
      <c r="CK29" s="151">
        <v>6677.7125786909692</v>
      </c>
      <c r="CL29" s="144" t="str">
        <f>IF(ROUND(SUM(CK29),1)&gt;ROUND(SUM(Tableau_A!CK29),1),"Supply &lt; Use",IF(ROUND(SUM(CK29),1)&lt;ROUND(SUM(Tableau_A!CK29),1),"Supply &gt; Use",""))</f>
        <v/>
      </c>
    </row>
    <row r="30" spans="1:90" s="157" customFormat="1" ht="26.25" customHeight="1" x14ac:dyDescent="0.25">
      <c r="A30" s="293" t="s">
        <v>149</v>
      </c>
      <c r="B30" s="216" t="s">
        <v>114</v>
      </c>
      <c r="C30" s="146">
        <v>254167.51091194499</v>
      </c>
      <c r="D30" s="147">
        <v>4731.7896765587129</v>
      </c>
      <c r="E30" s="148">
        <v>4731.7896765587129</v>
      </c>
      <c r="F30" s="148">
        <v>0</v>
      </c>
      <c r="G30" s="148">
        <v>0</v>
      </c>
      <c r="H30" s="147">
        <v>877.04661803025726</v>
      </c>
      <c r="I30" s="147">
        <v>126786.50648600653</v>
      </c>
      <c r="J30" s="148">
        <v>22334.793949157502</v>
      </c>
      <c r="K30" s="148">
        <v>3660.615471015602</v>
      </c>
      <c r="L30" s="148">
        <v>609.88260987853391</v>
      </c>
      <c r="M30" s="148">
        <v>4786.4887251530281</v>
      </c>
      <c r="N30" s="148">
        <v>2749.333110375248</v>
      </c>
      <c r="O30" s="148">
        <v>3.3604466895173637</v>
      </c>
      <c r="P30" s="148">
        <v>48551.305172657958</v>
      </c>
      <c r="Q30" s="148">
        <v>2758.3521297394027</v>
      </c>
      <c r="R30" s="148">
        <v>1058.6644143971366</v>
      </c>
      <c r="S30" s="148">
        <v>7970.1561783973102</v>
      </c>
      <c r="T30" s="148">
        <v>22495.40670375093</v>
      </c>
      <c r="U30" s="148">
        <v>2098.993293159197</v>
      </c>
      <c r="V30" s="148">
        <v>848.24137003108012</v>
      </c>
      <c r="W30" s="148">
        <v>655.73060352537027</v>
      </c>
      <c r="X30" s="148">
        <v>2130.6229678530995</v>
      </c>
      <c r="Y30" s="148">
        <v>1521.8344096216019</v>
      </c>
      <c r="Z30" s="148">
        <v>329.52405595917196</v>
      </c>
      <c r="AA30" s="148">
        <v>886.31533255981481</v>
      </c>
      <c r="AB30" s="148">
        <v>1336.8855420850141</v>
      </c>
      <c r="AC30" s="147">
        <v>24401.259160666741</v>
      </c>
      <c r="AD30" s="147">
        <v>7232.0032973836296</v>
      </c>
      <c r="AE30" s="148">
        <v>1336.7187362739273</v>
      </c>
      <c r="AF30" s="148">
        <v>5895.2845611097027</v>
      </c>
      <c r="AG30" s="147">
        <v>10313.450967818642</v>
      </c>
      <c r="AH30" s="147">
        <v>19463.238077735594</v>
      </c>
      <c r="AI30" s="148">
        <v>2034.0145798255098</v>
      </c>
      <c r="AJ30" s="148">
        <v>5596.7113021041141</v>
      </c>
      <c r="AK30" s="148">
        <v>11832.51219580597</v>
      </c>
      <c r="AL30" s="147">
        <v>9829.4490410639555</v>
      </c>
      <c r="AM30" s="148">
        <v>7215.0258801841464</v>
      </c>
      <c r="AN30" s="148">
        <v>9.814492580557264</v>
      </c>
      <c r="AO30" s="148">
        <v>6.900719196278116</v>
      </c>
      <c r="AP30" s="148">
        <v>1363.5667572459299</v>
      </c>
      <c r="AQ30" s="148">
        <v>1234.1411918570432</v>
      </c>
      <c r="AR30" s="147">
        <v>7466.1993488345206</v>
      </c>
      <c r="AS30" s="147">
        <v>2570.1580750925191</v>
      </c>
      <c r="AT30" s="148">
        <v>326.07673821750581</v>
      </c>
      <c r="AU30" s="148">
        <v>480.37074559444011</v>
      </c>
      <c r="AV30" s="148">
        <v>718.48985692409144</v>
      </c>
      <c r="AW30" s="148">
        <v>1045.2207343564819</v>
      </c>
      <c r="AX30" s="147">
        <v>1384.9832498016958</v>
      </c>
      <c r="AY30" s="148">
        <v>686.52699625500281</v>
      </c>
      <c r="AZ30" s="148">
        <v>311.6080812995653</v>
      </c>
      <c r="BA30" s="148">
        <v>386.84817224712759</v>
      </c>
      <c r="BB30" s="147">
        <v>411.82861045651475</v>
      </c>
      <c r="BC30" s="148">
        <v>0</v>
      </c>
      <c r="BD30" s="147">
        <v>7597.0512482336298</v>
      </c>
      <c r="BE30" s="148">
        <v>5385.007637242993</v>
      </c>
      <c r="BF30" s="148">
        <v>746.69290272638341</v>
      </c>
      <c r="BG30" s="148">
        <v>886.67140953695207</v>
      </c>
      <c r="BH30" s="148">
        <v>228.53334933286777</v>
      </c>
      <c r="BI30" s="148">
        <v>350.14594939443339</v>
      </c>
      <c r="BJ30" s="147">
        <v>3729.1191918369445</v>
      </c>
      <c r="BK30" s="148">
        <v>175.49488523551736</v>
      </c>
      <c r="BL30" s="148">
        <v>2330.6172482807283</v>
      </c>
      <c r="BM30" s="148">
        <v>122.59390512522035</v>
      </c>
      <c r="BN30" s="148">
        <v>1100.4131531954786</v>
      </c>
      <c r="BO30" s="147">
        <v>7092.9706798142888</v>
      </c>
      <c r="BP30" s="147">
        <v>6200.7766502707564</v>
      </c>
      <c r="BQ30" s="147">
        <v>6545.5757259853663</v>
      </c>
      <c r="BR30" s="148">
        <v>4520.9216308592922</v>
      </c>
      <c r="BS30" s="148">
        <v>2024.6540951260738</v>
      </c>
      <c r="BT30" s="147">
        <v>2126.7066665045713</v>
      </c>
      <c r="BU30" s="148">
        <v>1168.9062080832321</v>
      </c>
      <c r="BV30" s="148">
        <v>957.80045842133916</v>
      </c>
      <c r="BW30" s="147">
        <v>3910.0846340757766</v>
      </c>
      <c r="BX30" s="148">
        <v>982.57188652909508</v>
      </c>
      <c r="BY30" s="148">
        <v>316.03420513318554</v>
      </c>
      <c r="BZ30" s="148">
        <v>2611.4785424134961</v>
      </c>
      <c r="CA30" s="147">
        <v>1497.3135057743009</v>
      </c>
      <c r="CB30" s="147">
        <v>0</v>
      </c>
      <c r="CC30" s="158">
        <v>66725.94003683058</v>
      </c>
      <c r="CD30" s="148">
        <v>11524.504757249022</v>
      </c>
      <c r="CE30" s="148">
        <v>59.999703367969559</v>
      </c>
      <c r="CF30" s="148">
        <v>55141.435576213582</v>
      </c>
      <c r="CG30" s="153">
        <v>-41363.60840855405</v>
      </c>
      <c r="CH30" s="153">
        <v>-1555.993378982068</v>
      </c>
      <c r="CI30" s="153">
        <v>52520.4</v>
      </c>
      <c r="CJ30" s="149"/>
      <c r="CK30" s="151">
        <v>330494.24916123948</v>
      </c>
      <c r="CL30" s="144" t="str">
        <f>IF(ROUND(SUM(CK30),1)&gt;ROUND(SUM(Tableau_A!CK30),1),"Supply &lt; Use",IF(ROUND(SUM(CK30),1)&lt;ROUND(SUM(Tableau_A!CK30),1),"Supply &gt; Use",""))</f>
        <v/>
      </c>
    </row>
    <row r="31" spans="1:90" s="157" customFormat="1" ht="26.25" customHeight="1" x14ac:dyDescent="0.25">
      <c r="A31" s="293" t="s">
        <v>150</v>
      </c>
      <c r="B31" s="216" t="s">
        <v>115</v>
      </c>
      <c r="C31" s="146">
        <v>37718.262800046839</v>
      </c>
      <c r="D31" s="147">
        <v>59.837400121624889</v>
      </c>
      <c r="E31" s="148">
        <v>59.837400121624889</v>
      </c>
      <c r="F31" s="148">
        <v>0</v>
      </c>
      <c r="G31" s="148">
        <v>0</v>
      </c>
      <c r="H31" s="147">
        <v>18.038030596832666</v>
      </c>
      <c r="I31" s="147">
        <v>28912.715507306071</v>
      </c>
      <c r="J31" s="148">
        <v>1939.1586797360299</v>
      </c>
      <c r="K31" s="148">
        <v>16.975887506808846</v>
      </c>
      <c r="L31" s="148">
        <v>7.1919706122191869</v>
      </c>
      <c r="M31" s="148">
        <v>602.01463802816886</v>
      </c>
      <c r="N31" s="148">
        <v>527.90327078768235</v>
      </c>
      <c r="O31" s="148">
        <v>0.14467049808444332</v>
      </c>
      <c r="P31" s="148">
        <v>23757.625557820887</v>
      </c>
      <c r="Q31" s="148">
        <v>567.14217882070329</v>
      </c>
      <c r="R31" s="148">
        <v>8.3739593625261275</v>
      </c>
      <c r="S31" s="148">
        <v>347.09373412643276</v>
      </c>
      <c r="T31" s="148">
        <v>1132.7547</v>
      </c>
      <c r="U31" s="148">
        <v>0</v>
      </c>
      <c r="V31" s="148">
        <v>0</v>
      </c>
      <c r="W31" s="148">
        <v>0</v>
      </c>
      <c r="X31" s="148">
        <v>0</v>
      </c>
      <c r="Y31" s="148">
        <v>0</v>
      </c>
      <c r="Z31" s="148">
        <v>0</v>
      </c>
      <c r="AA31" s="148">
        <v>6.3362600065282244</v>
      </c>
      <c r="AB31" s="148">
        <v>0</v>
      </c>
      <c r="AC31" s="147">
        <v>5478.7865277533856</v>
      </c>
      <c r="AD31" s="147">
        <v>795.60351112894705</v>
      </c>
      <c r="AE31" s="148">
        <v>14.676258092533729</v>
      </c>
      <c r="AF31" s="148">
        <v>780.92725303641328</v>
      </c>
      <c r="AG31" s="147">
        <v>126.32658673690629</v>
      </c>
      <c r="AH31" s="147">
        <v>501.91253311988959</v>
      </c>
      <c r="AI31" s="148">
        <v>67.146561805069524</v>
      </c>
      <c r="AJ31" s="148">
        <v>160.04322202528115</v>
      </c>
      <c r="AK31" s="148">
        <v>274.72274928953891</v>
      </c>
      <c r="AL31" s="147">
        <v>59.050732222709769</v>
      </c>
      <c r="AM31" s="148">
        <v>0.91025622456844812</v>
      </c>
      <c r="AN31" s="148">
        <v>1.9540885601548796E-3</v>
      </c>
      <c r="AO31" s="148">
        <v>1.8099033848424804E-3</v>
      </c>
      <c r="AP31" s="148">
        <v>55.048663866187908</v>
      </c>
      <c r="AQ31" s="148">
        <v>3.0880481400084148</v>
      </c>
      <c r="AR31" s="147">
        <v>254.23620903265987</v>
      </c>
      <c r="AS31" s="147">
        <v>36.56576262067265</v>
      </c>
      <c r="AT31" s="148">
        <v>2.252696709339145</v>
      </c>
      <c r="AU31" s="148">
        <v>12.708497794031151</v>
      </c>
      <c r="AV31" s="148">
        <v>1.2632889692058815</v>
      </c>
      <c r="AW31" s="148">
        <v>20.341279148096472</v>
      </c>
      <c r="AX31" s="147">
        <v>22.957156732151635</v>
      </c>
      <c r="AY31" s="148">
        <v>11.019570915166318</v>
      </c>
      <c r="AZ31" s="148">
        <v>4.1617090201927383</v>
      </c>
      <c r="BA31" s="148">
        <v>7.7758767967925797</v>
      </c>
      <c r="BB31" s="147">
        <v>6.8622183013540017</v>
      </c>
      <c r="BC31" s="148">
        <v>0</v>
      </c>
      <c r="BD31" s="147">
        <v>172.0936882194743</v>
      </c>
      <c r="BE31" s="148">
        <v>107.52149041076848</v>
      </c>
      <c r="BF31" s="148">
        <v>15.614006405198708</v>
      </c>
      <c r="BG31" s="148">
        <v>37.199695332605863</v>
      </c>
      <c r="BH31" s="148">
        <v>4.8989567070728492</v>
      </c>
      <c r="BI31" s="148">
        <v>6.8595393638284099</v>
      </c>
      <c r="BJ31" s="147">
        <v>72.238162156372326</v>
      </c>
      <c r="BK31" s="148">
        <v>4.1987811115074516</v>
      </c>
      <c r="BL31" s="148">
        <v>58.740060838535989</v>
      </c>
      <c r="BM31" s="148">
        <v>4.7909282143147065</v>
      </c>
      <c r="BN31" s="148">
        <v>4.5083919920141842</v>
      </c>
      <c r="BO31" s="147">
        <v>108.87691048256978</v>
      </c>
      <c r="BP31" s="147">
        <v>255.93671725078536</v>
      </c>
      <c r="BQ31" s="147">
        <v>575.3728269928497</v>
      </c>
      <c r="BR31" s="148">
        <v>315.34153253639857</v>
      </c>
      <c r="BS31" s="148">
        <v>260.03129445645106</v>
      </c>
      <c r="BT31" s="147">
        <v>110.47909426898167</v>
      </c>
      <c r="BU31" s="148">
        <v>68.618359932182329</v>
      </c>
      <c r="BV31" s="148">
        <v>41.860734336799332</v>
      </c>
      <c r="BW31" s="147">
        <v>132.98009959936053</v>
      </c>
      <c r="BX31" s="148">
        <v>58.175300756087502</v>
      </c>
      <c r="BY31" s="148">
        <v>10.787419516610065</v>
      </c>
      <c r="BZ31" s="148">
        <v>64.017379326662976</v>
      </c>
      <c r="CA31" s="147">
        <v>17.393125403260473</v>
      </c>
      <c r="CB31" s="147">
        <v>0</v>
      </c>
      <c r="CC31" s="158">
        <v>5439.1909436578935</v>
      </c>
      <c r="CD31" s="160">
        <v>4895.767519926344</v>
      </c>
      <c r="CE31" s="160">
        <v>0</v>
      </c>
      <c r="CF31" s="160">
        <v>543.42342373154963</v>
      </c>
      <c r="CG31" s="161">
        <v>0</v>
      </c>
      <c r="CH31" s="161">
        <v>-30.940403563141444</v>
      </c>
      <c r="CI31" s="161">
        <v>0</v>
      </c>
      <c r="CJ31" s="149"/>
      <c r="CK31" s="151">
        <v>43126.513340141595</v>
      </c>
      <c r="CL31" s="144" t="str">
        <f>IF(ROUND(SUM(CK31),1)&gt;ROUND(SUM(Tableau_A!CK31),1),"Supply &lt; Use",IF(ROUND(SUM(CK31),1)&lt;ROUND(SUM(Tableau_A!CK31),1),"Supply &gt; Use",""))</f>
        <v/>
      </c>
    </row>
    <row r="32" spans="1:90" s="157" customFormat="1" ht="26.25" customHeight="1" x14ac:dyDescent="0.25">
      <c r="A32" s="291" t="s">
        <v>151</v>
      </c>
      <c r="B32" s="212" t="s">
        <v>116</v>
      </c>
      <c r="C32" s="154">
        <v>59411.634772408346</v>
      </c>
      <c r="D32" s="154">
        <v>91.075213161983939</v>
      </c>
      <c r="E32" s="154">
        <v>91.075213161983939</v>
      </c>
      <c r="F32" s="154">
        <v>0</v>
      </c>
      <c r="G32" s="154">
        <v>0</v>
      </c>
      <c r="H32" s="154">
        <v>1162.375596496558</v>
      </c>
      <c r="I32" s="154">
        <v>14943.685904509442</v>
      </c>
      <c r="J32" s="154">
        <v>151.1418223485922</v>
      </c>
      <c r="K32" s="154">
        <v>28.825406369840998</v>
      </c>
      <c r="L32" s="154">
        <v>3.1641127840169996</v>
      </c>
      <c r="M32" s="154">
        <v>2798.0336925440197</v>
      </c>
      <c r="N32" s="154">
        <v>860.64343105597982</v>
      </c>
      <c r="O32" s="154">
        <v>1987.66</v>
      </c>
      <c r="P32" s="154">
        <v>275.55911065140782</v>
      </c>
      <c r="Q32" s="154">
        <v>0.26916000000000001</v>
      </c>
      <c r="R32" s="154">
        <v>6.1103479463343735</v>
      </c>
      <c r="S32" s="154">
        <v>8718.0849053494767</v>
      </c>
      <c r="T32" s="154">
        <v>108.94688000000002</v>
      </c>
      <c r="U32" s="154">
        <v>0</v>
      </c>
      <c r="V32" s="154">
        <v>0</v>
      </c>
      <c r="W32" s="154">
        <v>0</v>
      </c>
      <c r="X32" s="154">
        <v>0</v>
      </c>
      <c r="Y32" s="154">
        <v>0</v>
      </c>
      <c r="Z32" s="154">
        <v>0</v>
      </c>
      <c r="AA32" s="154">
        <v>5.247035459773481</v>
      </c>
      <c r="AB32" s="154">
        <v>0</v>
      </c>
      <c r="AC32" s="154">
        <v>20596.758240399999</v>
      </c>
      <c r="AD32" s="154">
        <v>22560.461651410973</v>
      </c>
      <c r="AE32" s="154">
        <v>0</v>
      </c>
      <c r="AF32" s="154">
        <v>22560.461651410973</v>
      </c>
      <c r="AG32" s="154">
        <v>57.278166429393131</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330061.83897142141</v>
      </c>
      <c r="CH32" s="154">
        <v>4469.2847428571804</v>
      </c>
      <c r="CI32" s="154">
        <v>0</v>
      </c>
      <c r="CJ32" s="154">
        <v>1978085.3981588986</v>
      </c>
      <c r="CK32" s="154">
        <v>2372028.1566455858</v>
      </c>
      <c r="CL32" s="144" t="str">
        <f>IF(ROUND(SUM(CK32),1)&gt;ROUND(SUM(Tableau_A!CK32),1),"Supply &lt; Use",IF(ROUND(SUM(CK32),1)&lt;ROUND(SUM(Tableau_A!CK32),1),"Supply &gt; Use",""))</f>
        <v/>
      </c>
    </row>
    <row r="33" spans="1:90" s="157" customFormat="1" ht="26.25" customHeight="1" x14ac:dyDescent="0.25">
      <c r="A33" s="294" t="s">
        <v>152</v>
      </c>
      <c r="B33" s="217" t="s">
        <v>117</v>
      </c>
      <c r="C33" s="146">
        <v>29598.451467976924</v>
      </c>
      <c r="D33" s="147">
        <v>91.075213161983939</v>
      </c>
      <c r="E33" s="148">
        <v>91.075213161983939</v>
      </c>
      <c r="F33" s="148">
        <v>0</v>
      </c>
      <c r="G33" s="148">
        <v>0</v>
      </c>
      <c r="H33" s="147">
        <v>624.63053812612714</v>
      </c>
      <c r="I33" s="147">
        <v>7164.9788890148448</v>
      </c>
      <c r="J33" s="148">
        <v>140.11399999999998</v>
      </c>
      <c r="K33" s="148">
        <v>0</v>
      </c>
      <c r="L33" s="148">
        <v>0</v>
      </c>
      <c r="M33" s="148">
        <v>2175.1722702870866</v>
      </c>
      <c r="N33" s="148">
        <v>314.4597317129128</v>
      </c>
      <c r="O33" s="148">
        <v>0</v>
      </c>
      <c r="P33" s="148">
        <v>6.4598399999999998</v>
      </c>
      <c r="Q33" s="148">
        <v>0.26916000000000001</v>
      </c>
      <c r="R33" s="148">
        <v>0</v>
      </c>
      <c r="S33" s="148">
        <v>4528.5038870148455</v>
      </c>
      <c r="T33" s="148">
        <v>0</v>
      </c>
      <c r="U33" s="148">
        <v>0</v>
      </c>
      <c r="V33" s="148">
        <v>0</v>
      </c>
      <c r="W33" s="148">
        <v>0</v>
      </c>
      <c r="X33" s="148">
        <v>0</v>
      </c>
      <c r="Y33" s="148">
        <v>0</v>
      </c>
      <c r="Z33" s="148">
        <v>0</v>
      </c>
      <c r="AA33" s="148">
        <v>0</v>
      </c>
      <c r="AB33" s="148">
        <v>0</v>
      </c>
      <c r="AC33" s="147">
        <v>9239.1895231999988</v>
      </c>
      <c r="AD33" s="147">
        <v>12478.577304473969</v>
      </c>
      <c r="AE33" s="148">
        <v>0</v>
      </c>
      <c r="AF33" s="148">
        <v>12478.577304473969</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29598.451467976924</v>
      </c>
      <c r="CL33" s="144" t="str">
        <f>IF(ROUND(SUM(CK33),1)&gt;ROUND(SUM(Tableau_A!CK33),1),"Supply &lt; Use",IF(ROUND(SUM(CK33),1)&lt;ROUND(SUM(Tableau_A!CK33),1),"Supply &gt; Use",""))</f>
        <v/>
      </c>
    </row>
    <row r="34" spans="1:90" s="157" customFormat="1" ht="26.25" customHeight="1" x14ac:dyDescent="0.25">
      <c r="A34" s="295" t="s">
        <v>153</v>
      </c>
      <c r="B34" s="213" t="s">
        <v>118</v>
      </c>
      <c r="C34" s="146">
        <v>29813.183304431426</v>
      </c>
      <c r="D34" s="147">
        <v>0</v>
      </c>
      <c r="E34" s="148">
        <v>0</v>
      </c>
      <c r="F34" s="148">
        <v>0</v>
      </c>
      <c r="G34" s="148">
        <v>0</v>
      </c>
      <c r="H34" s="147">
        <v>537.7450583704308</v>
      </c>
      <c r="I34" s="147">
        <v>7778.7070154945977</v>
      </c>
      <c r="J34" s="148">
        <v>11.02782234859222</v>
      </c>
      <c r="K34" s="148">
        <v>28.825406369840998</v>
      </c>
      <c r="L34" s="148">
        <v>3.1641127840169996</v>
      </c>
      <c r="M34" s="148">
        <v>622.861422256933</v>
      </c>
      <c r="N34" s="148">
        <v>546.18369934306702</v>
      </c>
      <c r="O34" s="148">
        <v>1987.66</v>
      </c>
      <c r="P34" s="148">
        <v>269.09927065140783</v>
      </c>
      <c r="Q34" s="148">
        <v>0</v>
      </c>
      <c r="R34" s="148">
        <v>6.1103479463343735</v>
      </c>
      <c r="S34" s="148">
        <v>4189.5810183346312</v>
      </c>
      <c r="T34" s="148">
        <v>108.94688000000002</v>
      </c>
      <c r="U34" s="148">
        <v>0</v>
      </c>
      <c r="V34" s="148">
        <v>0</v>
      </c>
      <c r="W34" s="148">
        <v>0</v>
      </c>
      <c r="X34" s="148">
        <v>0</v>
      </c>
      <c r="Y34" s="148">
        <v>0</v>
      </c>
      <c r="Z34" s="148">
        <v>0</v>
      </c>
      <c r="AA34" s="148">
        <v>5.247035459773481</v>
      </c>
      <c r="AB34" s="148">
        <v>0</v>
      </c>
      <c r="AC34" s="147">
        <v>11357.5687172</v>
      </c>
      <c r="AD34" s="147">
        <v>10081.884346937002</v>
      </c>
      <c r="AE34" s="148">
        <v>0</v>
      </c>
      <c r="AF34" s="148">
        <v>10081.884346937002</v>
      </c>
      <c r="AG34" s="147">
        <v>57.278166429393131</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4469.2847428571804</v>
      </c>
      <c r="CI34" s="153">
        <v>0</v>
      </c>
      <c r="CJ34" s="149"/>
      <c r="CK34" s="151">
        <v>34282.46804728861</v>
      </c>
      <c r="CL34" s="144" t="str">
        <f>IF(ROUND(SUM(CK34),1)&gt;ROUND(SUM(Tableau_A!CK34),1),"Supply &lt; Use",IF(ROUND(SUM(CK34),1)&lt;ROUND(SUM(Tableau_A!CK34),1),"Supply &gt; Use",""))</f>
        <v/>
      </c>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1978085.3981588986</v>
      </c>
      <c r="CK35" s="151">
        <v>1978085.3981588986</v>
      </c>
      <c r="CL35" s="144" t="str">
        <f>IF(ROUND(SUM(CK35),1)&gt;ROUND(SUM(Tableau_A!CK35),1),"Supply &lt; Use",IF(ROUND(SUM(CK35),1)&lt;ROUND(SUM(Tableau_A!CK35),1),"Supply &gt; Use",""))</f>
        <v/>
      </c>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330061.83897142141</v>
      </c>
      <c r="CH36" s="170">
        <v>0</v>
      </c>
      <c r="CI36" s="149"/>
      <c r="CJ36" s="149"/>
      <c r="CK36" s="171">
        <v>330061.83897142141</v>
      </c>
      <c r="CL36" s="144" t="str">
        <f>IF(ROUND(SUM(CK36),1)&gt;ROUND(SUM(Tableau_A!CK36),1),"Supply &lt; Use",IF(ROUND(SUM(CK36),1)&lt;ROUND(SUM(Tableau_A!CK36),1),"Supply &gt; Use",""))</f>
        <v/>
      </c>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3794422.1793064261</v>
      </c>
      <c r="D38" s="177">
        <v>102393.13741205948</v>
      </c>
      <c r="E38" s="177">
        <v>48538.600640170349</v>
      </c>
      <c r="F38" s="177">
        <v>50353.728871091502</v>
      </c>
      <c r="G38" s="177">
        <v>3500.8079007976298</v>
      </c>
      <c r="H38" s="177">
        <v>6828.237926532187</v>
      </c>
      <c r="I38" s="177">
        <v>2537902.3374083745</v>
      </c>
      <c r="J38" s="177">
        <v>74823.4302261353</v>
      </c>
      <c r="K38" s="177">
        <v>7676.6493142412901</v>
      </c>
      <c r="L38" s="177">
        <v>3616.4401860001826</v>
      </c>
      <c r="M38" s="177">
        <v>24190.325830628135</v>
      </c>
      <c r="N38" s="177">
        <v>11742.287899279678</v>
      </c>
      <c r="O38" s="177">
        <v>1597186.0924664023</v>
      </c>
      <c r="P38" s="177">
        <v>526141.99020086124</v>
      </c>
      <c r="Q38" s="177">
        <v>8062.8303181684632</v>
      </c>
      <c r="R38" s="177">
        <v>4690.3026128928605</v>
      </c>
      <c r="S38" s="177">
        <v>66345.220445855259</v>
      </c>
      <c r="T38" s="177">
        <v>187599.33956006393</v>
      </c>
      <c r="U38" s="177">
        <v>5467.1466910441877</v>
      </c>
      <c r="V38" s="177">
        <v>1898.3010110390228</v>
      </c>
      <c r="W38" s="177">
        <v>1486.5583472905173</v>
      </c>
      <c r="X38" s="177">
        <v>4660.4213448151058</v>
      </c>
      <c r="Y38" s="177">
        <v>3365.3994492012926</v>
      </c>
      <c r="Z38" s="177">
        <v>705.29929530812456</v>
      </c>
      <c r="AA38" s="177">
        <v>5043.9931267527727</v>
      </c>
      <c r="AB38" s="177">
        <v>3200.3090823948032</v>
      </c>
      <c r="AC38" s="177">
        <v>654583.10556127143</v>
      </c>
      <c r="AD38" s="177">
        <v>42695.589070690512</v>
      </c>
      <c r="AE38" s="177">
        <v>2562.871903282627</v>
      </c>
      <c r="AF38" s="177">
        <v>40132.717167407885</v>
      </c>
      <c r="AG38" s="177">
        <v>54621.130215512414</v>
      </c>
      <c r="AH38" s="177">
        <v>58484.101295039356</v>
      </c>
      <c r="AI38" s="177">
        <v>10530.71668093966</v>
      </c>
      <c r="AJ38" s="177">
        <v>21761.738139015713</v>
      </c>
      <c r="AK38" s="177">
        <v>26191.646475083977</v>
      </c>
      <c r="AL38" s="177">
        <v>158551.55364967309</v>
      </c>
      <c r="AM38" s="177">
        <v>59032.599732323688</v>
      </c>
      <c r="AN38" s="177">
        <v>27303.155554179062</v>
      </c>
      <c r="AO38" s="177">
        <v>59611.800356848173</v>
      </c>
      <c r="AP38" s="177">
        <v>9382.9982231592548</v>
      </c>
      <c r="AQ38" s="177">
        <v>3220.9997831629339</v>
      </c>
      <c r="AR38" s="177">
        <v>22165.392539955737</v>
      </c>
      <c r="AS38" s="177">
        <v>10036.374139101961</v>
      </c>
      <c r="AT38" s="177">
        <v>1912.7334575297862</v>
      </c>
      <c r="AU38" s="177">
        <v>2074.5159196014429</v>
      </c>
      <c r="AV38" s="177">
        <v>1264.6702892192636</v>
      </c>
      <c r="AW38" s="177">
        <v>4784.4544727514694</v>
      </c>
      <c r="AX38" s="177">
        <v>3364.500373033683</v>
      </c>
      <c r="AY38" s="177">
        <v>1532.0324350475148</v>
      </c>
      <c r="AZ38" s="177">
        <v>743.22689218506537</v>
      </c>
      <c r="BA38" s="177">
        <v>1089.241045801102</v>
      </c>
      <c r="BB38" s="177">
        <v>3782.9578612364176</v>
      </c>
      <c r="BC38" s="177">
        <v>0</v>
      </c>
      <c r="BD38" s="177">
        <v>26333.367824861161</v>
      </c>
      <c r="BE38" s="177">
        <v>17073.305710703535</v>
      </c>
      <c r="BF38" s="177">
        <v>4713.5584480057742</v>
      </c>
      <c r="BG38" s="177">
        <v>2773.7482844307351</v>
      </c>
      <c r="BH38" s="177">
        <v>686.66490219995728</v>
      </c>
      <c r="BI38" s="177">
        <v>1086.0904795211604</v>
      </c>
      <c r="BJ38" s="177">
        <v>19245.784894099561</v>
      </c>
      <c r="BK38" s="177">
        <v>6221.2718812089288</v>
      </c>
      <c r="BL38" s="177">
        <v>5617.0469602754038</v>
      </c>
      <c r="BM38" s="177">
        <v>498.06121641468178</v>
      </c>
      <c r="BN38" s="177">
        <v>6909.4048362005469</v>
      </c>
      <c r="BO38" s="177">
        <v>25312.684097668971</v>
      </c>
      <c r="BP38" s="177">
        <v>15861.21673238031</v>
      </c>
      <c r="BQ38" s="177">
        <v>27812.639179118985</v>
      </c>
      <c r="BR38" s="177">
        <v>18128.594357601498</v>
      </c>
      <c r="BS38" s="177">
        <v>9684.0448215174911</v>
      </c>
      <c r="BT38" s="177">
        <v>9009.4106905623357</v>
      </c>
      <c r="BU38" s="177">
        <v>4738.0811930255395</v>
      </c>
      <c r="BV38" s="177">
        <v>4271.3294975367971</v>
      </c>
      <c r="BW38" s="177">
        <v>12411.334380622506</v>
      </c>
      <c r="BX38" s="177">
        <v>2943.0868149834878</v>
      </c>
      <c r="BY38" s="177">
        <v>945.74704742522999</v>
      </c>
      <c r="BZ38" s="177">
        <v>8522.5005182137866</v>
      </c>
      <c r="CA38" s="177">
        <v>3027.3240546315874</v>
      </c>
      <c r="CB38" s="177">
        <v>0</v>
      </c>
      <c r="CC38" s="177">
        <v>460105.95788523019</v>
      </c>
      <c r="CD38" s="177">
        <v>233685.69004012484</v>
      </c>
      <c r="CE38" s="177">
        <v>114693.7076033896</v>
      </c>
      <c r="CF38" s="177">
        <v>111726.56024171575</v>
      </c>
      <c r="CG38" s="177">
        <v>275012.50977619627</v>
      </c>
      <c r="CH38" s="177">
        <v>-4752.5400347512659</v>
      </c>
      <c r="CI38" s="177">
        <v>2038305.5405752</v>
      </c>
      <c r="CJ38" s="177">
        <v>1978085.3981588986</v>
      </c>
      <c r="CK38" s="177">
        <v>8541179.0456671994</v>
      </c>
      <c r="CL38" s="144" t="str">
        <f>IF(ROUND(SUM(CK38),1)&gt;ROUND(SUM(Tableau_A!CK38),1),"Supply &lt; Use",IF(ROUND(SUM(CK38),1)&lt;ROUND(SUM(Tableau_A!CK38),1),"Supply &gt; Use",""))</f>
        <v/>
      </c>
    </row>
    <row r="39" spans="1:90" s="141" customFormat="1" ht="18" customHeight="1" x14ac:dyDescent="0.25">
      <c r="A39" s="304"/>
      <c r="B39" s="178"/>
      <c r="C39" s="179" t="str">
        <f>IF(ROUND(SUM(C38),1)&gt;ROUND(SUM(Tableau_A!C38),1),"Supply &lt; Use",IF(ROUND(SUM(C38),1)&lt;ROUND(SUM(Tableau_A!C38),1),"Supply &gt; Use",""))</f>
        <v/>
      </c>
      <c r="D39" s="179" t="str">
        <f>IF(ROUND(SUM(D38),1)&gt;ROUND(SUM(Tableau_A!D38),1),"Supply &lt; Use",IF(ROUND(SUM(D38),1)&lt;ROUND(SUM(Tableau_A!D38),1),"Supply &gt; Use",""))</f>
        <v/>
      </c>
      <c r="E39" s="179" t="str">
        <f>IF(ROUND(SUM(E38),1)&gt;ROUND(SUM(Tableau_A!E38),1),"Supply &lt; Use",IF(ROUND(SUM(E38),1)&lt;ROUND(SUM(Tableau_A!E38),1),"Supply &gt; Use",""))</f>
        <v/>
      </c>
      <c r="F39" s="179" t="str">
        <f>IF(ROUND(SUM(F38),1)&gt;ROUND(SUM(Tableau_A!F38),1),"Supply &lt; Use",IF(ROUND(SUM(F38),1)&lt;ROUND(SUM(Tableau_A!F38),1),"Supply &gt; Use",""))</f>
        <v/>
      </c>
      <c r="G39" s="179" t="str">
        <f>IF(ROUND(SUM(G38),1)&gt;ROUND(SUM(Tableau_A!G38),1),"Supply &lt; Use",IF(ROUND(SUM(G38),1)&lt;ROUND(SUM(Tableau_A!G38),1),"Supply &gt; Use",""))</f>
        <v/>
      </c>
      <c r="H39" s="179" t="str">
        <f>IF(ROUND(SUM(H38),1)&gt;ROUND(SUM(Tableau_A!H38),1),"Supply &lt; Use",IF(ROUND(SUM(H38),1)&lt;ROUND(SUM(Tableau_A!H38),1),"Supply &gt; Use",""))</f>
        <v/>
      </c>
      <c r="I39" s="179" t="str">
        <f>IF(ROUND(SUM(I38),1)&gt;ROUND(SUM(Tableau_A!I38),1),"Supply &lt; Use",IF(ROUND(SUM(I38),1)&lt;ROUND(SUM(Tableau_A!I38),1),"Supply &gt; Use",""))</f>
        <v/>
      </c>
      <c r="J39" s="179" t="str">
        <f>IF(ROUND(SUM(J38),1)&gt;ROUND(SUM(Tableau_A!J38),1),"Supply &lt; Use",IF(ROUND(SUM(J38),1)&lt;ROUND(SUM(Tableau_A!J38),1),"Supply &gt; Use",""))</f>
        <v/>
      </c>
      <c r="K39" s="179" t="str">
        <f>IF(ROUND(SUM(K38),1)&gt;ROUND(SUM(Tableau_A!K38),1),"Supply &lt; Use",IF(ROUND(SUM(K38),1)&lt;ROUND(SUM(Tableau_A!K38),1),"Supply &gt; Use",""))</f>
        <v/>
      </c>
      <c r="L39" s="179" t="str">
        <f>IF(ROUND(SUM(L38),1)&gt;ROUND(SUM(Tableau_A!L38),1),"Supply &lt; Use",IF(ROUND(SUM(L38),1)&lt;ROUND(SUM(Tableau_A!L38),1),"Supply &gt; Use",""))</f>
        <v/>
      </c>
      <c r="M39" s="179" t="str">
        <f>IF(ROUND(SUM(M38),1)&gt;ROUND(SUM(Tableau_A!M38),1),"Supply &lt; Use",IF(ROUND(SUM(M38),1)&lt;ROUND(SUM(Tableau_A!M38),1),"Supply &gt; Use",""))</f>
        <v/>
      </c>
      <c r="N39" s="179" t="str">
        <f>IF(ROUND(SUM(N38),1)&gt;ROUND(SUM(Tableau_A!N38),1),"Supply &lt; Use",IF(ROUND(SUM(N38),1)&lt;ROUND(SUM(Tableau_A!N38),1),"Supply &gt; Use",""))</f>
        <v/>
      </c>
      <c r="O39" s="179" t="str">
        <f>IF(ROUND(SUM(O38),1)&gt;ROUND(SUM(Tableau_A!O38),1),"Supply &lt; Use",IF(ROUND(SUM(O38),1)&lt;ROUND(SUM(Tableau_A!O38),1),"Supply &gt; Use",""))</f>
        <v/>
      </c>
      <c r="P39" s="179" t="str">
        <f>IF(ROUND(SUM(P38),1)&gt;ROUND(SUM(Tableau_A!P38),1),"Supply &lt; Use",IF(ROUND(SUM(P38),1)&lt;ROUND(SUM(Tableau_A!P38),1),"Supply &gt; Use",""))</f>
        <v/>
      </c>
      <c r="Q39" s="179" t="str">
        <f>IF(ROUND(SUM(Q38),1)&gt;ROUND(SUM(Tableau_A!Q38),1),"Supply &lt; Use",IF(ROUND(SUM(Q38),1)&lt;ROUND(SUM(Tableau_A!Q38),1),"Supply &gt; Use",""))</f>
        <v/>
      </c>
      <c r="R39" s="179" t="str">
        <f>IF(ROUND(SUM(R38),1)&gt;ROUND(SUM(Tableau_A!R38),1),"Supply &lt; Use",IF(ROUND(SUM(R38),1)&lt;ROUND(SUM(Tableau_A!R38),1),"Supply &gt; Use",""))</f>
        <v/>
      </c>
      <c r="S39" s="179" t="str">
        <f>IF(ROUND(SUM(S38),1)&gt;ROUND(SUM(Tableau_A!S38),1),"Supply &lt; Use",IF(ROUND(SUM(S38),1)&lt;ROUND(SUM(Tableau_A!S38),1),"Supply &gt; Use",""))</f>
        <v/>
      </c>
      <c r="T39" s="179" t="str">
        <f>IF(ROUND(SUM(T38),1)&gt;ROUND(SUM(Tableau_A!T38),1),"Supply &lt; Use",IF(ROUND(SUM(T38),1)&lt;ROUND(SUM(Tableau_A!T38),1),"Supply &gt; Use",""))</f>
        <v/>
      </c>
      <c r="U39" s="179" t="str">
        <f>IF(ROUND(SUM(U38),1)&gt;ROUND(SUM(Tableau_A!U38),1),"Supply &lt; Use",IF(ROUND(SUM(U38),1)&lt;ROUND(SUM(Tableau_A!U38),1),"Supply &gt; Use",""))</f>
        <v/>
      </c>
      <c r="V39" s="179" t="str">
        <f>IF(ROUND(SUM(V38),1)&gt;ROUND(SUM(Tableau_A!V38),1),"Supply &lt; Use",IF(ROUND(SUM(V38),1)&lt;ROUND(SUM(Tableau_A!V38),1),"Supply &gt; Use",""))</f>
        <v/>
      </c>
      <c r="W39" s="179" t="str">
        <f>IF(ROUND(SUM(W38),1)&gt;ROUND(SUM(Tableau_A!W38),1),"Supply &lt; Use",IF(ROUND(SUM(W38),1)&lt;ROUND(SUM(Tableau_A!W38),1),"Supply &gt; Use",""))</f>
        <v/>
      </c>
      <c r="X39" s="179" t="str">
        <f>IF(ROUND(SUM(X38),1)&gt;ROUND(SUM(Tableau_A!X38),1),"Supply &lt; Use",IF(ROUND(SUM(X38),1)&lt;ROUND(SUM(Tableau_A!X38),1),"Supply &gt; Use",""))</f>
        <v/>
      </c>
      <c r="Y39" s="179" t="str">
        <f>IF(ROUND(SUM(Y38),1)&gt;ROUND(SUM(Tableau_A!Y38),1),"Supply &lt; Use",IF(ROUND(SUM(Y38),1)&lt;ROUND(SUM(Tableau_A!Y38),1),"Supply &gt; Use",""))</f>
        <v/>
      </c>
      <c r="Z39" s="179" t="str">
        <f>IF(ROUND(SUM(Z38),1)&gt;ROUND(SUM(Tableau_A!Z38),1),"Supply &lt; Use",IF(ROUND(SUM(Z38),1)&lt;ROUND(SUM(Tableau_A!Z38),1),"Supply &gt; Use",""))</f>
        <v/>
      </c>
      <c r="AA39" s="179" t="str">
        <f>IF(ROUND(SUM(AA38),1)&gt;ROUND(SUM(Tableau_A!AA38),1),"Supply &lt; Use",IF(ROUND(SUM(AA38),1)&lt;ROUND(SUM(Tableau_A!AA38),1),"Supply &gt; Use",""))</f>
        <v/>
      </c>
      <c r="AB39" s="179" t="str">
        <f>IF(ROUND(SUM(AB38),1)&gt;ROUND(SUM(Tableau_A!AB38),1),"Supply &lt; Use",IF(ROUND(SUM(AB38),1)&lt;ROUND(SUM(Tableau_A!AB38),1),"Supply &gt; Use",""))</f>
        <v/>
      </c>
      <c r="AC39" s="179" t="str">
        <f>IF(ROUND(SUM(AC38),1)&gt;ROUND(SUM(Tableau_A!AC38),1),"Supply &lt; Use",IF(ROUND(SUM(AC38),1)&lt;ROUND(SUM(Tableau_A!AC38),1),"Supply &gt; Use",""))</f>
        <v/>
      </c>
      <c r="AD39" s="179" t="str">
        <f>IF(ROUND(SUM(AD38),1)&gt;ROUND(SUM(Tableau_A!AD38),1),"Supply &lt; Use",IF(ROUND(SUM(AD38),1)&lt;ROUND(SUM(Tableau_A!AD38),1),"Supply &gt; Use",""))</f>
        <v/>
      </c>
      <c r="AE39" s="179" t="str">
        <f>IF(ROUND(SUM(AE38),1)&gt;ROUND(SUM(Tableau_A!AE38),1),"Supply &lt; Use",IF(ROUND(SUM(AE38),1)&lt;ROUND(SUM(Tableau_A!AE38),1),"Supply &gt; Use",""))</f>
        <v/>
      </c>
      <c r="AF39" s="179" t="str">
        <f>IF(ROUND(SUM(AF38),1)&gt;ROUND(SUM(Tableau_A!AF38),1),"Supply &lt; Use",IF(ROUND(SUM(AF38),1)&lt;ROUND(SUM(Tableau_A!AF38),1),"Supply &gt; Use",""))</f>
        <v/>
      </c>
      <c r="AG39" s="179" t="str">
        <f>IF(ROUND(SUM(AG38),1)&gt;ROUND(SUM(Tableau_A!AG38),1),"Supply &lt; Use",IF(ROUND(SUM(AG38),1)&lt;ROUND(SUM(Tableau_A!AG38),1),"Supply &gt; Use",""))</f>
        <v/>
      </c>
      <c r="AH39" s="179" t="str">
        <f>IF(ROUND(SUM(AH38),1)&gt;ROUND(SUM(Tableau_A!AH38),1),"Supply &lt; Use",IF(ROUND(SUM(AH38),1)&lt;ROUND(SUM(Tableau_A!AH38),1),"Supply &gt; Use",""))</f>
        <v/>
      </c>
      <c r="AI39" s="179" t="str">
        <f>IF(ROUND(SUM(AI38),1)&gt;ROUND(SUM(Tableau_A!AI38),1),"Supply &lt; Use",IF(ROUND(SUM(AI38),1)&lt;ROUND(SUM(Tableau_A!AI38),1),"Supply &gt; Use",""))</f>
        <v/>
      </c>
      <c r="AJ39" s="179" t="str">
        <f>IF(ROUND(SUM(AJ38),1)&gt;ROUND(SUM(Tableau_A!AJ38),1),"Supply &lt; Use",IF(ROUND(SUM(AJ38),1)&lt;ROUND(SUM(Tableau_A!AJ38),1),"Supply &gt; Use",""))</f>
        <v/>
      </c>
      <c r="AK39" s="179" t="str">
        <f>IF(ROUND(SUM(AK38),1)&gt;ROUND(SUM(Tableau_A!AK38),1),"Supply &lt; Use",IF(ROUND(SUM(AK38),1)&lt;ROUND(SUM(Tableau_A!AK38),1),"Supply &gt; Use",""))</f>
        <v/>
      </c>
      <c r="AL39" s="179" t="str">
        <f>IF(ROUND(SUM(AL38),1)&gt;ROUND(SUM(Tableau_A!AL38),1),"Supply &lt; Use",IF(ROUND(SUM(AL38),1)&lt;ROUND(SUM(Tableau_A!AL38),1),"Supply &gt; Use",""))</f>
        <v/>
      </c>
      <c r="AM39" s="179" t="str">
        <f>IF(ROUND(SUM(AM38),1)&gt;ROUND(SUM(Tableau_A!AM38),1),"Supply &lt; Use",IF(ROUND(SUM(AM38),1)&lt;ROUND(SUM(Tableau_A!AM38),1),"Supply &gt; Use",""))</f>
        <v/>
      </c>
      <c r="AN39" s="179" t="str">
        <f>IF(ROUND(SUM(AN38),1)&gt;ROUND(SUM(Tableau_A!AN38),1),"Supply &lt; Use",IF(ROUND(SUM(AN38),1)&lt;ROUND(SUM(Tableau_A!AN38),1),"Supply &gt; Use",""))</f>
        <v/>
      </c>
      <c r="AO39" s="179" t="str">
        <f>IF(ROUND(SUM(AO38),1)&gt;ROUND(SUM(Tableau_A!AO38),1),"Supply &lt; Use",IF(ROUND(SUM(AO38),1)&lt;ROUND(SUM(Tableau_A!AO38),1),"Supply &gt; Use",""))</f>
        <v/>
      </c>
      <c r="AP39" s="179" t="str">
        <f>IF(ROUND(SUM(AP38),1)&gt;ROUND(SUM(Tableau_A!AP38),1),"Supply &lt; Use",IF(ROUND(SUM(AP38),1)&lt;ROUND(SUM(Tableau_A!AP38),1),"Supply &gt; Use",""))</f>
        <v/>
      </c>
      <c r="AQ39" s="179" t="str">
        <f>IF(ROUND(SUM(AQ38),1)&gt;ROUND(SUM(Tableau_A!AQ38),1),"Supply &lt; Use",IF(ROUND(SUM(AQ38),1)&lt;ROUND(SUM(Tableau_A!AQ38),1),"Supply &gt; Use",""))</f>
        <v/>
      </c>
      <c r="AR39" s="179" t="str">
        <f>IF(ROUND(SUM(AR38),1)&gt;ROUND(SUM(Tableau_A!AR38),1),"Supply &lt; Use",IF(ROUND(SUM(AR38),1)&lt;ROUND(SUM(Tableau_A!AR38),1),"Supply &gt; Use",""))</f>
        <v/>
      </c>
      <c r="AS39" s="179" t="str">
        <f>IF(ROUND(SUM(AS38),1)&gt;ROUND(SUM(Tableau_A!AS38),1),"Supply &lt; Use",IF(ROUND(SUM(AS38),1)&lt;ROUND(SUM(Tableau_A!AS38),1),"Supply &gt; Use",""))</f>
        <v/>
      </c>
      <c r="AT39" s="179" t="str">
        <f>IF(ROUND(SUM(AT38),1)&gt;ROUND(SUM(Tableau_A!AT38),1),"Supply &lt; Use",IF(ROUND(SUM(AT38),1)&lt;ROUND(SUM(Tableau_A!AT38),1),"Supply &gt; Use",""))</f>
        <v/>
      </c>
      <c r="AU39" s="179" t="str">
        <f>IF(ROUND(SUM(AU38),1)&gt;ROUND(SUM(Tableau_A!AU38),1),"Supply &lt; Use",IF(ROUND(SUM(AU38),1)&lt;ROUND(SUM(Tableau_A!AU38),1),"Supply &gt; Use",""))</f>
        <v/>
      </c>
      <c r="AV39" s="179" t="str">
        <f>IF(ROUND(SUM(AV38),1)&gt;ROUND(SUM(Tableau_A!AV38),1),"Supply &lt; Use",IF(ROUND(SUM(AV38),1)&lt;ROUND(SUM(Tableau_A!AV38),1),"Supply &gt; Use",""))</f>
        <v/>
      </c>
      <c r="AW39" s="179" t="str">
        <f>IF(ROUND(SUM(AW38),1)&gt;ROUND(SUM(Tableau_A!AW38),1),"Supply &lt; Use",IF(ROUND(SUM(AW38),1)&lt;ROUND(SUM(Tableau_A!AW38),1),"Supply &gt; Use",""))</f>
        <v/>
      </c>
      <c r="AX39" s="179" t="str">
        <f>IF(ROUND(SUM(AX38),1)&gt;ROUND(SUM(Tableau_A!AX38),1),"Supply &lt; Use",IF(ROUND(SUM(AX38),1)&lt;ROUND(SUM(Tableau_A!AX38),1),"Supply &gt; Use",""))</f>
        <v/>
      </c>
      <c r="AY39" s="179" t="str">
        <f>IF(ROUND(SUM(AY38),1)&gt;ROUND(SUM(Tableau_A!AY38),1),"Supply &lt; Use",IF(ROUND(SUM(AY38),1)&lt;ROUND(SUM(Tableau_A!AY38),1),"Supply &gt; Use",""))</f>
        <v/>
      </c>
      <c r="AZ39" s="179" t="str">
        <f>IF(ROUND(SUM(AZ38),1)&gt;ROUND(SUM(Tableau_A!AZ38),1),"Supply &lt; Use",IF(ROUND(SUM(AZ38),1)&lt;ROUND(SUM(Tableau_A!AZ38),1),"Supply &gt; Use",""))</f>
        <v/>
      </c>
      <c r="BA39" s="179" t="str">
        <f>IF(ROUND(SUM(BA38),1)&gt;ROUND(SUM(Tableau_A!BA38),1),"Supply &lt; Use",IF(ROUND(SUM(BA38),1)&lt;ROUND(SUM(Tableau_A!BA38),1),"Supply &gt; Use",""))</f>
        <v/>
      </c>
      <c r="BB39" s="179" t="str">
        <f>IF(ROUND(SUM(BB38),1)&gt;ROUND(SUM(Tableau_A!BB38),1),"Supply &lt; Use",IF(ROUND(SUM(BB38),1)&lt;ROUND(SUM(Tableau_A!BB38),1),"Supply &gt; Use",""))</f>
        <v/>
      </c>
      <c r="BC39" s="179" t="str">
        <f>IF(ROUND(SUM(BC38),1)&gt;ROUND(SUM(Tableau_A!BC38),1),"Supply &lt; Use",IF(ROUND(SUM(BC38),1)&lt;ROUND(SUM(Tableau_A!BC38),1),"Supply &gt; Use",""))</f>
        <v/>
      </c>
      <c r="BD39" s="179" t="str">
        <f>IF(ROUND(SUM(BD38),1)&gt;ROUND(SUM(Tableau_A!BD38),1),"Supply &lt; Use",IF(ROUND(SUM(BD38),1)&lt;ROUND(SUM(Tableau_A!BD38),1),"Supply &gt; Use",""))</f>
        <v/>
      </c>
      <c r="BE39" s="179" t="str">
        <f>IF(ROUND(SUM(BE38),1)&gt;ROUND(SUM(Tableau_A!BE38),1),"Supply &lt; Use",IF(ROUND(SUM(BE38),1)&lt;ROUND(SUM(Tableau_A!BE38),1),"Supply &gt; Use",""))</f>
        <v/>
      </c>
      <c r="BF39" s="179" t="str">
        <f>IF(ROUND(SUM(BF38),1)&gt;ROUND(SUM(Tableau_A!BF38),1),"Supply &lt; Use",IF(ROUND(SUM(BF38),1)&lt;ROUND(SUM(Tableau_A!BF38),1),"Supply &gt; Use",""))</f>
        <v/>
      </c>
      <c r="BG39" s="179" t="str">
        <f>IF(ROUND(SUM(BG38),1)&gt;ROUND(SUM(Tableau_A!BG38),1),"Supply &lt; Use",IF(ROUND(SUM(BG38),1)&lt;ROUND(SUM(Tableau_A!BG38),1),"Supply &gt; Use",""))</f>
        <v/>
      </c>
      <c r="BH39" s="179" t="str">
        <f>IF(ROUND(SUM(BH38),1)&gt;ROUND(SUM(Tableau_A!BH38),1),"Supply &lt; Use",IF(ROUND(SUM(BH38),1)&lt;ROUND(SUM(Tableau_A!BH38),1),"Supply &gt; Use",""))</f>
        <v/>
      </c>
      <c r="BI39" s="179" t="str">
        <f>IF(ROUND(SUM(BI38),1)&gt;ROUND(SUM(Tableau_A!BI38),1),"Supply &lt; Use",IF(ROUND(SUM(BI38),1)&lt;ROUND(SUM(Tableau_A!BI38),1),"Supply &gt; Use",""))</f>
        <v/>
      </c>
      <c r="BJ39" s="179" t="str">
        <f>IF(ROUND(SUM(BJ38),1)&gt;ROUND(SUM(Tableau_A!BJ38),1),"Supply &lt; Use",IF(ROUND(SUM(BJ38),1)&lt;ROUND(SUM(Tableau_A!BJ38),1),"Supply &gt; Use",""))</f>
        <v/>
      </c>
      <c r="BK39" s="179" t="str">
        <f>IF(ROUND(SUM(BK38),1)&gt;ROUND(SUM(Tableau_A!BK38),1),"Supply &lt; Use",IF(ROUND(SUM(BK38),1)&lt;ROUND(SUM(Tableau_A!BK38),1),"Supply &gt; Use",""))</f>
        <v/>
      </c>
      <c r="BL39" s="179" t="str">
        <f>IF(ROUND(SUM(BL38),1)&gt;ROUND(SUM(Tableau_A!BL38),1),"Supply &lt; Use",IF(ROUND(SUM(BL38),1)&lt;ROUND(SUM(Tableau_A!BL38),1),"Supply &gt; Use",""))</f>
        <v/>
      </c>
      <c r="BM39" s="179" t="str">
        <f>IF(ROUND(SUM(BM38),1)&gt;ROUND(SUM(Tableau_A!BM38),1),"Supply &lt; Use",IF(ROUND(SUM(BM38),1)&lt;ROUND(SUM(Tableau_A!BM38),1),"Supply &gt; Use",""))</f>
        <v/>
      </c>
      <c r="BN39" s="179" t="str">
        <f>IF(ROUND(SUM(BN38),1)&gt;ROUND(SUM(Tableau_A!BN38),1),"Supply &lt; Use",IF(ROUND(SUM(BN38),1)&lt;ROUND(SUM(Tableau_A!BN38),1),"Supply &gt; Use",""))</f>
        <v/>
      </c>
      <c r="BO39" s="179" t="str">
        <f>IF(ROUND(SUM(BO38),1)&gt;ROUND(SUM(Tableau_A!BO38),1),"Supply &lt; Use",IF(ROUND(SUM(BO38),1)&lt;ROUND(SUM(Tableau_A!BO38),1),"Supply &gt; Use",""))</f>
        <v/>
      </c>
      <c r="BP39" s="179" t="str">
        <f>IF(ROUND(SUM(BP38),1)&gt;ROUND(SUM(Tableau_A!BP38),1),"Supply &lt; Use",IF(ROUND(SUM(BP38),1)&lt;ROUND(SUM(Tableau_A!BP38),1),"Supply &gt; Use",""))</f>
        <v/>
      </c>
      <c r="BQ39" s="179" t="str">
        <f>IF(ROUND(SUM(BQ38),1)&gt;ROUND(SUM(Tableau_A!BQ38),1),"Supply &lt; Use",IF(ROUND(SUM(BQ38),1)&lt;ROUND(SUM(Tableau_A!BQ38),1),"Supply &gt; Use",""))</f>
        <v/>
      </c>
      <c r="BR39" s="179" t="str">
        <f>IF(ROUND(SUM(BR38),1)&gt;ROUND(SUM(Tableau_A!BR38),1),"Supply &lt; Use",IF(ROUND(SUM(BR38),1)&lt;ROUND(SUM(Tableau_A!BR38),1),"Supply &gt; Use",""))</f>
        <v/>
      </c>
      <c r="BS39" s="179" t="str">
        <f>IF(ROUND(SUM(BS38),1)&gt;ROUND(SUM(Tableau_A!BS38),1),"Supply &lt; Use",IF(ROUND(SUM(BS38),1)&lt;ROUND(SUM(Tableau_A!BS38),1),"Supply &gt; Use",""))</f>
        <v/>
      </c>
      <c r="BT39" s="179" t="str">
        <f>IF(ROUND(SUM(BT38),1)&gt;ROUND(SUM(Tableau_A!BT38),1),"Supply &lt; Use",IF(ROUND(SUM(BT38),1)&lt;ROUND(SUM(Tableau_A!BT38),1),"Supply &gt; Use",""))</f>
        <v/>
      </c>
      <c r="BU39" s="179" t="str">
        <f>IF(ROUND(SUM(BU38),1)&gt;ROUND(SUM(Tableau_A!BU38),1),"Supply &lt; Use",IF(ROUND(SUM(BU38),1)&lt;ROUND(SUM(Tableau_A!BU38),1),"Supply &gt; Use",""))</f>
        <v/>
      </c>
      <c r="BV39" s="179" t="str">
        <f>IF(ROUND(SUM(BV38),1)&gt;ROUND(SUM(Tableau_A!BV38),1),"Supply &lt; Use",IF(ROUND(SUM(BV38),1)&lt;ROUND(SUM(Tableau_A!BV38),1),"Supply &gt; Use",""))</f>
        <v/>
      </c>
      <c r="BW39" s="179" t="str">
        <f>IF(ROUND(SUM(BW38),1)&gt;ROUND(SUM(Tableau_A!BW38),1),"Supply &lt; Use",IF(ROUND(SUM(BW38),1)&lt;ROUND(SUM(Tableau_A!BW38),1),"Supply &gt; Use",""))</f>
        <v/>
      </c>
      <c r="BX39" s="179" t="str">
        <f>IF(ROUND(SUM(BX38),1)&gt;ROUND(SUM(Tableau_A!BX38),1),"Supply &lt; Use",IF(ROUND(SUM(BX38),1)&lt;ROUND(SUM(Tableau_A!BX38),1),"Supply &gt; Use",""))</f>
        <v/>
      </c>
      <c r="BY39" s="179" t="str">
        <f>IF(ROUND(SUM(BY38),1)&gt;ROUND(SUM(Tableau_A!BY38),1),"Supply &lt; Use",IF(ROUND(SUM(BY38),1)&lt;ROUND(SUM(Tableau_A!BY38),1),"Supply &gt; Use",""))</f>
        <v/>
      </c>
      <c r="BZ39" s="179" t="str">
        <f>IF(ROUND(SUM(BZ38),1)&gt;ROUND(SUM(Tableau_A!BZ38),1),"Supply &lt; Use",IF(ROUND(SUM(BZ38),1)&lt;ROUND(SUM(Tableau_A!BZ38),1),"Supply &gt; Use",""))</f>
        <v/>
      </c>
      <c r="CA39" s="179" t="str">
        <f>IF(ROUND(SUM(CA38),1)&gt;ROUND(SUM(Tableau_A!CA38),1),"Supply &lt; Use",IF(ROUND(SUM(CA38),1)&lt;ROUND(SUM(Tableau_A!CA38),1),"Supply &gt; Use",""))</f>
        <v/>
      </c>
      <c r="CB39" s="179" t="str">
        <f>IF(ROUND(SUM(CB38),1)&gt;ROUND(SUM(Tableau_A!CB38),1),"Supply &lt; Use",IF(ROUND(SUM(CB38),1)&lt;ROUND(SUM(Tableau_A!CB38),1),"Supply &gt; Use",""))</f>
        <v/>
      </c>
      <c r="CC39" s="179" t="str">
        <f>IF(ROUND(SUM(CC38),1)&gt;ROUND(SUM(Tableau_A!CC38),1),"Supply &lt; Use",IF(ROUND(SUM(CC38),1)&lt;ROUND(SUM(Tableau_A!CC38),1),"Supply &gt; Use",""))</f>
        <v/>
      </c>
      <c r="CD39" s="179" t="str">
        <f>IF(ROUND(SUM(CD38),1)&gt;ROUND(SUM(Tableau_A!CD38),1),"Supply &lt; Use",IF(ROUND(SUM(CD38),1)&lt;ROUND(SUM(Tableau_A!CD38),1),"Supply &gt; Use",""))</f>
        <v/>
      </c>
      <c r="CE39" s="179" t="str">
        <f>IF(ROUND(SUM(CE38),1)&gt;ROUND(SUM(Tableau_A!CE38),1),"Supply &lt; Use",IF(ROUND(SUM(CE38),1)&lt;ROUND(SUM(Tableau_A!CE38),1),"Supply &gt; Use",""))</f>
        <v/>
      </c>
      <c r="CF39" s="179" t="str">
        <f>IF(ROUND(SUM(CF38),1)&gt;ROUND(SUM(Tableau_A!CF38),1),"Supply &lt; Use",IF(ROUND(SUM(CF38),1)&lt;ROUND(SUM(Tableau_A!CF38),1),"Supply &gt; Use",""))</f>
        <v/>
      </c>
      <c r="CG39" s="179"/>
      <c r="CH39" s="179"/>
      <c r="CI39" s="179"/>
      <c r="CJ39" s="179"/>
      <c r="CK39" s="179" t="str">
        <f>IF(ROUND(SUM(CK38),1)&gt;ROUND(SUM(Tableau_A!CK38),1),"Supply &lt; Use",IF(ROUND(SUM(CK38),1)&lt;ROUND(SUM(Tableau_A!CK38),1),"Supply &gt; Use",""))</f>
        <v/>
      </c>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11" priority="1" stopIfTrue="1" operator="containsText" text="Supply &lt; Use">
      <formula>NOT(ISERROR(SEARCH("Supply &lt; Use",C3)))</formula>
    </cfRule>
    <cfRule type="containsText" dxfId="10"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CAB83269-42AF-4547-98ED-57686648F52F}">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E683BA2B-4BBD-4126-9B81-98D52CD1BF78}">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F4E-A5DF-44C8-82E5-94821B129A19}">
  <sheetPr codeName="Sheet2">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99877.308927280217</v>
      </c>
      <c r="D3" s="326">
        <v>46363.70672793527</v>
      </c>
      <c r="E3" s="326">
        <v>2979.4586451804162</v>
      </c>
      <c r="F3" s="326">
        <v>43384.248082754857</v>
      </c>
      <c r="G3" s="326">
        <v>0</v>
      </c>
      <c r="H3" s="326">
        <v>0</v>
      </c>
      <c r="I3" s="326">
        <v>13311.996492302569</v>
      </c>
      <c r="J3" s="326">
        <v>0</v>
      </c>
      <c r="K3" s="326">
        <v>0</v>
      </c>
      <c r="L3" s="326">
        <v>0</v>
      </c>
      <c r="M3" s="326">
        <v>0</v>
      </c>
      <c r="N3" s="326">
        <v>0</v>
      </c>
      <c r="O3" s="326">
        <v>0</v>
      </c>
      <c r="P3" s="326">
        <v>13311.996492302569</v>
      </c>
      <c r="Q3" s="326">
        <v>0</v>
      </c>
      <c r="R3" s="326">
        <v>0</v>
      </c>
      <c r="S3" s="326">
        <v>0</v>
      </c>
      <c r="T3" s="326">
        <v>0</v>
      </c>
      <c r="U3" s="326">
        <v>0</v>
      </c>
      <c r="V3" s="326">
        <v>0</v>
      </c>
      <c r="W3" s="326">
        <v>0</v>
      </c>
      <c r="X3" s="326">
        <v>0</v>
      </c>
      <c r="Y3" s="326">
        <v>0</v>
      </c>
      <c r="Z3" s="326">
        <v>0</v>
      </c>
      <c r="AA3" s="326">
        <v>0</v>
      </c>
      <c r="AB3" s="326">
        <v>0</v>
      </c>
      <c r="AC3" s="326">
        <v>40201.605707042392</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c r="CI3" s="327"/>
      <c r="CJ3" s="327"/>
      <c r="CK3" s="326">
        <v>99877.308927280217</v>
      </c>
      <c r="CL3" s="144"/>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c r="CL4" s="144"/>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c r="CL5" s="144"/>
    </row>
    <row r="6" spans="1:90" s="152" customFormat="1" ht="26.25" customHeight="1" x14ac:dyDescent="0.25">
      <c r="A6" s="293" t="s">
        <v>125</v>
      </c>
      <c r="B6" s="213" t="s">
        <v>90</v>
      </c>
      <c r="C6" s="146">
        <v>1120.19911840656</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1120.19911840656</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1120.19911840656</v>
      </c>
      <c r="CL6" s="144"/>
    </row>
    <row r="7" spans="1:90" s="152" customFormat="1" ht="26.25" customHeight="1" x14ac:dyDescent="0.25">
      <c r="A7" s="293" t="s">
        <v>126</v>
      </c>
      <c r="B7" s="213" t="s">
        <v>91</v>
      </c>
      <c r="C7" s="146">
        <v>19353.921084664704</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19353.921084664704</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19353.921084664704</v>
      </c>
      <c r="CL7" s="144"/>
    </row>
    <row r="8" spans="1:90" s="152" customFormat="1" ht="26.25" customHeight="1" x14ac:dyDescent="0.25">
      <c r="A8" s="293" t="s">
        <v>127</v>
      </c>
      <c r="B8" s="213" t="s">
        <v>92</v>
      </c>
      <c r="C8" s="146">
        <v>19614.734201720574</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19614.734201720574</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19614.734201720574</v>
      </c>
      <c r="CL8" s="144"/>
    </row>
    <row r="9" spans="1:90" s="152" customFormat="1" ht="26.25" customHeight="1" x14ac:dyDescent="0.25">
      <c r="A9" s="293" t="s">
        <v>128</v>
      </c>
      <c r="B9" s="213" t="s">
        <v>93</v>
      </c>
      <c r="C9" s="146">
        <v>59675.70322023784</v>
      </c>
      <c r="D9" s="147">
        <v>46363.70672793527</v>
      </c>
      <c r="E9" s="148">
        <v>2979.4586451804162</v>
      </c>
      <c r="F9" s="148">
        <v>43384.248082754857</v>
      </c>
      <c r="G9" s="148">
        <v>0</v>
      </c>
      <c r="H9" s="147">
        <v>0</v>
      </c>
      <c r="I9" s="147">
        <v>13311.996492302569</v>
      </c>
      <c r="J9" s="148">
        <v>0</v>
      </c>
      <c r="K9" s="148">
        <v>0</v>
      </c>
      <c r="L9" s="148">
        <v>0</v>
      </c>
      <c r="M9" s="148">
        <v>0</v>
      </c>
      <c r="N9" s="148">
        <v>0</v>
      </c>
      <c r="O9" s="148">
        <v>0</v>
      </c>
      <c r="P9" s="148">
        <v>13311.996492302569</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59675.70322023784</v>
      </c>
      <c r="CL9" s="144"/>
    </row>
    <row r="10" spans="1:90" s="152" customFormat="1" ht="26.25" customHeight="1" x14ac:dyDescent="0.25">
      <c r="A10" s="293" t="s">
        <v>129</v>
      </c>
      <c r="B10" s="214" t="s">
        <v>94</v>
      </c>
      <c r="C10" s="146">
        <v>112.75130225054946</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112.75130225054946</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112.75130225054946</v>
      </c>
      <c r="CL10" s="144"/>
    </row>
    <row r="11" spans="1:90" s="157" customFormat="1" ht="26.25" customHeight="1" x14ac:dyDescent="0.25">
      <c r="A11" s="291" t="s">
        <v>130</v>
      </c>
      <c r="B11" s="212" t="s">
        <v>95</v>
      </c>
      <c r="C11" s="154">
        <v>2145418.1150213662</v>
      </c>
      <c r="D11" s="155">
        <v>9661.1155623725117</v>
      </c>
      <c r="E11" s="155">
        <v>9661.1155623725117</v>
      </c>
      <c r="F11" s="155">
        <v>0</v>
      </c>
      <c r="G11" s="155">
        <v>0</v>
      </c>
      <c r="H11" s="155">
        <v>0</v>
      </c>
      <c r="I11" s="155">
        <v>1563667.9679939006</v>
      </c>
      <c r="J11" s="155">
        <v>5080.6363478696039</v>
      </c>
      <c r="K11" s="155">
        <v>43.404705791635273</v>
      </c>
      <c r="L11" s="155">
        <v>1130.0095310774059</v>
      </c>
      <c r="M11" s="155">
        <v>4488.7334356526553</v>
      </c>
      <c r="N11" s="155">
        <v>3257.493154086198</v>
      </c>
      <c r="O11" s="155">
        <v>1497164.4764810377</v>
      </c>
      <c r="P11" s="155">
        <v>7172.9594210216965</v>
      </c>
      <c r="Q11" s="155">
        <v>81.187516476509487</v>
      </c>
      <c r="R11" s="155">
        <v>1320.0499114056263</v>
      </c>
      <c r="S11" s="155">
        <v>120.60389125418243</v>
      </c>
      <c r="T11" s="155">
        <v>42767.96677112834</v>
      </c>
      <c r="U11" s="155">
        <v>9.2292536523663031</v>
      </c>
      <c r="V11" s="155">
        <v>4.0848557545291682</v>
      </c>
      <c r="W11" s="155">
        <v>2.9729185170558865</v>
      </c>
      <c r="X11" s="155">
        <v>11.838882891278434</v>
      </c>
      <c r="Y11" s="155">
        <v>7.292893606152326</v>
      </c>
      <c r="Z11" s="155">
        <v>0.67377491465557648</v>
      </c>
      <c r="AA11" s="155">
        <v>999.94371426024054</v>
      </c>
      <c r="AB11" s="155">
        <v>4.4105335024940411</v>
      </c>
      <c r="AC11" s="155">
        <v>569410.15377931308</v>
      </c>
      <c r="AD11" s="155">
        <v>2249.5729351863038</v>
      </c>
      <c r="AE11" s="155">
        <v>2.6015185885119765E-2</v>
      </c>
      <c r="AF11" s="155">
        <v>2249.5469200004186</v>
      </c>
      <c r="AG11" s="155">
        <v>102.10790290302539</v>
      </c>
      <c r="AH11" s="155">
        <v>39.867777556452197</v>
      </c>
      <c r="AI11" s="155">
        <v>0</v>
      </c>
      <c r="AJ11" s="155">
        <v>39.867777556452197</v>
      </c>
      <c r="AK11" s="155">
        <v>0</v>
      </c>
      <c r="AL11" s="155">
        <v>0</v>
      </c>
      <c r="AM11" s="155">
        <v>0</v>
      </c>
      <c r="AN11" s="155">
        <v>0</v>
      </c>
      <c r="AO11" s="155">
        <v>0</v>
      </c>
      <c r="AP11" s="155">
        <v>0</v>
      </c>
      <c r="AQ11" s="155">
        <v>0</v>
      </c>
      <c r="AR11" s="155">
        <v>7.3544815365507583</v>
      </c>
      <c r="AS11" s="155">
        <v>2.8569265467144139E-2</v>
      </c>
      <c r="AT11" s="155">
        <v>0</v>
      </c>
      <c r="AU11" s="155">
        <v>2.8569265467144139E-2</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43.619965567938181</v>
      </c>
      <c r="BP11" s="155">
        <v>7.7986545266906653</v>
      </c>
      <c r="BQ11" s="155">
        <v>228.26306989277606</v>
      </c>
      <c r="BR11" s="155">
        <v>228.26306989277606</v>
      </c>
      <c r="BS11" s="155">
        <v>0</v>
      </c>
      <c r="BT11" s="155">
        <v>0.12409223685700817</v>
      </c>
      <c r="BU11" s="155">
        <v>6.1546543653643787E-2</v>
      </c>
      <c r="BV11" s="155">
        <v>6.2545693203364366E-2</v>
      </c>
      <c r="BW11" s="155">
        <v>0.14023710774559572</v>
      </c>
      <c r="BX11" s="155">
        <v>1.9482981011813227E-2</v>
      </c>
      <c r="BY11" s="155">
        <v>0</v>
      </c>
      <c r="BZ11" s="155">
        <v>0.12075412673378251</v>
      </c>
      <c r="CA11" s="155">
        <v>0</v>
      </c>
      <c r="CB11" s="155">
        <v>0</v>
      </c>
      <c r="CC11" s="155"/>
      <c r="CD11" s="155"/>
      <c r="CE11" s="155"/>
      <c r="CF11" s="155"/>
      <c r="CG11" s="155"/>
      <c r="CH11" s="155"/>
      <c r="CI11" s="155"/>
      <c r="CJ11" s="156"/>
      <c r="CK11" s="154">
        <v>2145418.1150213662</v>
      </c>
      <c r="CL11" s="144"/>
    </row>
    <row r="12" spans="1:90" s="157" customFormat="1" ht="26.25" customHeight="1" x14ac:dyDescent="0.25">
      <c r="A12" s="292" t="s">
        <v>131</v>
      </c>
      <c r="B12" s="215" t="s">
        <v>96</v>
      </c>
      <c r="C12" s="146">
        <v>42799.636729005288</v>
      </c>
      <c r="D12" s="147">
        <v>0</v>
      </c>
      <c r="E12" s="148">
        <v>0</v>
      </c>
      <c r="F12" s="148">
        <v>0</v>
      </c>
      <c r="G12" s="148">
        <v>0</v>
      </c>
      <c r="H12" s="147">
        <v>0</v>
      </c>
      <c r="I12" s="147">
        <v>42799.636729005288</v>
      </c>
      <c r="J12" s="148">
        <v>206.55585223687999</v>
      </c>
      <c r="K12" s="148">
        <v>0</v>
      </c>
      <c r="L12" s="148">
        <v>0</v>
      </c>
      <c r="M12" s="148">
        <v>98.783789468588708</v>
      </c>
      <c r="N12" s="148">
        <v>86.62295277748666</v>
      </c>
      <c r="O12" s="148">
        <v>0</v>
      </c>
      <c r="P12" s="148">
        <v>0</v>
      </c>
      <c r="Q12" s="148">
        <v>0</v>
      </c>
      <c r="R12" s="148">
        <v>0</v>
      </c>
      <c r="S12" s="148">
        <v>0</v>
      </c>
      <c r="T12" s="148">
        <v>42407.674134522334</v>
      </c>
      <c r="U12" s="148">
        <v>0</v>
      </c>
      <c r="V12" s="148">
        <v>0</v>
      </c>
      <c r="W12" s="148">
        <v>0</v>
      </c>
      <c r="X12" s="148">
        <v>0</v>
      </c>
      <c r="Y12" s="148">
        <v>0</v>
      </c>
      <c r="Z12" s="148">
        <v>0</v>
      </c>
      <c r="AA12" s="148">
        <v>0</v>
      </c>
      <c r="AB12" s="148">
        <v>0</v>
      </c>
      <c r="AC12" s="147">
        <v>0</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42799.636729005288</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c r="CL13" s="144"/>
    </row>
    <row r="14" spans="1:90" s="157" customFormat="1" ht="26.25" customHeight="1" x14ac:dyDescent="0.25">
      <c r="A14" s="293" t="s">
        <v>133</v>
      </c>
      <c r="B14" s="216" t="s">
        <v>98</v>
      </c>
      <c r="C14" s="146">
        <v>20418.137023200001</v>
      </c>
      <c r="D14" s="147">
        <v>0</v>
      </c>
      <c r="E14" s="148">
        <v>0</v>
      </c>
      <c r="F14" s="148">
        <v>0</v>
      </c>
      <c r="G14" s="148">
        <v>0</v>
      </c>
      <c r="H14" s="147">
        <v>0</v>
      </c>
      <c r="I14" s="147">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7">
        <v>20418.137023200001</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20418.137023200001</v>
      </c>
      <c r="CL14" s="144"/>
    </row>
    <row r="15" spans="1:90" s="157" customFormat="1" ht="26.25" customHeight="1" x14ac:dyDescent="0.25">
      <c r="A15" s="293" t="s">
        <v>134</v>
      </c>
      <c r="B15" s="216" t="s">
        <v>99</v>
      </c>
      <c r="C15" s="146">
        <v>0</v>
      </c>
      <c r="D15" s="147">
        <v>0</v>
      </c>
      <c r="E15" s="148">
        <v>0</v>
      </c>
      <c r="F15" s="148">
        <v>0</v>
      </c>
      <c r="G15" s="148">
        <v>0</v>
      </c>
      <c r="H15" s="147">
        <v>0</v>
      </c>
      <c r="I15" s="147">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0</v>
      </c>
      <c r="CL15" s="144"/>
    </row>
    <row r="16" spans="1:90" s="157" customFormat="1" ht="26.25" customHeight="1" x14ac:dyDescent="0.25">
      <c r="A16" s="293" t="s">
        <v>135</v>
      </c>
      <c r="B16" s="216" t="s">
        <v>100</v>
      </c>
      <c r="C16" s="146">
        <v>1497141.8591723917</v>
      </c>
      <c r="D16" s="147">
        <v>0</v>
      </c>
      <c r="E16" s="148">
        <v>0</v>
      </c>
      <c r="F16" s="148">
        <v>0</v>
      </c>
      <c r="G16" s="148">
        <v>0</v>
      </c>
      <c r="H16" s="147">
        <v>0</v>
      </c>
      <c r="I16" s="147">
        <v>1497141.8591723917</v>
      </c>
      <c r="J16" s="148">
        <v>0</v>
      </c>
      <c r="K16" s="148">
        <v>0</v>
      </c>
      <c r="L16" s="148">
        <v>0</v>
      </c>
      <c r="M16" s="148">
        <v>0</v>
      </c>
      <c r="N16" s="148">
        <v>0</v>
      </c>
      <c r="O16" s="148">
        <v>1497141.8591723917</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1497141.8591723917</v>
      </c>
      <c r="CL16" s="144"/>
    </row>
    <row r="17" spans="1:90" s="157" customFormat="1" ht="26.25" customHeight="1" x14ac:dyDescent="0.25">
      <c r="A17" s="293" t="s">
        <v>136</v>
      </c>
      <c r="B17" s="216" t="s">
        <v>101</v>
      </c>
      <c r="C17" s="146">
        <v>149206.1544552923</v>
      </c>
      <c r="D17" s="147">
        <v>8335.5058245772343</v>
      </c>
      <c r="E17" s="148">
        <v>8335.5058245772343</v>
      </c>
      <c r="F17" s="148">
        <v>0</v>
      </c>
      <c r="G17" s="148">
        <v>0</v>
      </c>
      <c r="H17" s="147">
        <v>0</v>
      </c>
      <c r="I17" s="147">
        <v>10850.563989048247</v>
      </c>
      <c r="J17" s="148">
        <v>3608.1653108691498</v>
      </c>
      <c r="K17" s="148">
        <v>43.39311478105806</v>
      </c>
      <c r="L17" s="148">
        <v>17.908082057869443</v>
      </c>
      <c r="M17" s="148">
        <v>483.94577524457191</v>
      </c>
      <c r="N17" s="148">
        <v>355.09848889456998</v>
      </c>
      <c r="O17" s="148">
        <v>0.25562266225044245</v>
      </c>
      <c r="P17" s="148">
        <v>5697.154847976436</v>
      </c>
      <c r="Q17" s="148">
        <v>81.187516476509487</v>
      </c>
      <c r="R17" s="148">
        <v>24.838853657609839</v>
      </c>
      <c r="S17" s="148">
        <v>119.30959044310181</v>
      </c>
      <c r="T17" s="148">
        <v>360.29263660600856</v>
      </c>
      <c r="U17" s="148">
        <v>8.9311035663723342</v>
      </c>
      <c r="V17" s="148">
        <v>3.9528949112844303</v>
      </c>
      <c r="W17" s="148">
        <v>2.8768786914210134</v>
      </c>
      <c r="X17" s="148">
        <v>11.456429002257604</v>
      </c>
      <c r="Y17" s="148">
        <v>7.0572974314538772</v>
      </c>
      <c r="Z17" s="148">
        <v>0.65200868562863523</v>
      </c>
      <c r="AA17" s="148">
        <v>19.819485417454636</v>
      </c>
      <c r="AB17" s="148">
        <v>4.2680516732390039</v>
      </c>
      <c r="AC17" s="147">
        <v>129329.55797662638</v>
      </c>
      <c r="AD17" s="147">
        <v>276.23869754182397</v>
      </c>
      <c r="AE17" s="148">
        <v>0</v>
      </c>
      <c r="AF17" s="148">
        <v>276.23869754182397</v>
      </c>
      <c r="AG17" s="147">
        <v>94.139438290390473</v>
      </c>
      <c r="AH17" s="147">
        <v>39.867777556452197</v>
      </c>
      <c r="AI17" s="148">
        <v>0</v>
      </c>
      <c r="AJ17" s="148">
        <v>39.867777556452197</v>
      </c>
      <c r="AK17" s="148">
        <v>0</v>
      </c>
      <c r="AL17" s="147">
        <v>0</v>
      </c>
      <c r="AM17" s="148">
        <v>0</v>
      </c>
      <c r="AN17" s="148">
        <v>0</v>
      </c>
      <c r="AO17" s="148">
        <v>0</v>
      </c>
      <c r="AP17" s="148">
        <v>0</v>
      </c>
      <c r="AQ17" s="148">
        <v>0</v>
      </c>
      <c r="AR17" s="147">
        <v>7.3544815365507583</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36.864545695765457</v>
      </c>
      <c r="BP17" s="147">
        <v>7.7986545266906653</v>
      </c>
      <c r="BQ17" s="147">
        <v>228.26306989277606</v>
      </c>
      <c r="BR17" s="148">
        <v>228.26306989277606</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149206.1544552923</v>
      </c>
      <c r="CL17" s="144"/>
    </row>
    <row r="18" spans="1:90" s="157" customFormat="1" ht="26.25" customHeight="1" x14ac:dyDescent="0.25">
      <c r="A18" s="293" t="s">
        <v>137</v>
      </c>
      <c r="B18" s="216" t="s">
        <v>102</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c r="CL18" s="144"/>
    </row>
    <row r="19" spans="1:90" s="157" customFormat="1" ht="26.25" customHeight="1" x14ac:dyDescent="0.25">
      <c r="A19" s="293" t="s">
        <v>138</v>
      </c>
      <c r="B19" s="216" t="s">
        <v>103</v>
      </c>
      <c r="C19" s="146">
        <v>29.618117714620997</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29.618117714620997</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29.618117714620997</v>
      </c>
      <c r="CL19" s="144"/>
    </row>
    <row r="20" spans="1:90" s="157" customFormat="1" ht="26.25" customHeight="1" x14ac:dyDescent="0.25">
      <c r="A20" s="293" t="s">
        <v>139</v>
      </c>
      <c r="B20" s="216" t="s">
        <v>104</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c r="CL20" s="144"/>
    </row>
    <row r="21" spans="1:90" s="157" customFormat="1" ht="26.25" customHeight="1" x14ac:dyDescent="0.25">
      <c r="A21" s="293" t="s">
        <v>140</v>
      </c>
      <c r="B21" s="216" t="s">
        <v>105</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c r="CL21" s="144"/>
    </row>
    <row r="22" spans="1:90" s="157" customFormat="1" ht="26.25" customHeight="1" x14ac:dyDescent="0.25">
      <c r="A22" s="293" t="s">
        <v>141</v>
      </c>
      <c r="B22" s="216" t="s">
        <v>106</v>
      </c>
      <c r="C22" s="146">
        <v>182.89657386260646</v>
      </c>
      <c r="D22" s="147">
        <v>0.98327831856457903</v>
      </c>
      <c r="E22" s="148">
        <v>0.98327831856457903</v>
      </c>
      <c r="F22" s="148">
        <v>0</v>
      </c>
      <c r="G22" s="148">
        <v>0</v>
      </c>
      <c r="H22" s="147">
        <v>0</v>
      </c>
      <c r="I22" s="147">
        <v>3.7846927702020321</v>
      </c>
      <c r="J22" s="148">
        <v>0.98584163812407222</v>
      </c>
      <c r="K22" s="148">
        <v>1.1591010577212265E-2</v>
      </c>
      <c r="L22" s="148">
        <v>0.46625129777945595</v>
      </c>
      <c r="M22" s="148">
        <v>0</v>
      </c>
      <c r="N22" s="148">
        <v>0</v>
      </c>
      <c r="O22" s="148">
        <v>9.3789047702265895E-3</v>
      </c>
      <c r="P22" s="148">
        <v>0</v>
      </c>
      <c r="Q22" s="148">
        <v>0</v>
      </c>
      <c r="R22" s="148">
        <v>0.54287894526386038</v>
      </c>
      <c r="S22" s="148">
        <v>4.9526022992975302E-2</v>
      </c>
      <c r="T22" s="148">
        <v>0</v>
      </c>
      <c r="U22" s="148">
        <v>0.29815008599396936</v>
      </c>
      <c r="V22" s="148">
        <v>0.13196084324473764</v>
      </c>
      <c r="W22" s="148">
        <v>9.6039825634873219E-2</v>
      </c>
      <c r="X22" s="148">
        <v>0.38245388902083066</v>
      </c>
      <c r="Y22" s="148">
        <v>0.23559617469844849</v>
      </c>
      <c r="Z22" s="148">
        <v>2.1766229026941308E-2</v>
      </c>
      <c r="AA22" s="148">
        <v>0.41077607381939224</v>
      </c>
      <c r="AB22" s="148">
        <v>0.14248182925503691</v>
      </c>
      <c r="AC22" s="147">
        <v>150.47121409955315</v>
      </c>
      <c r="AD22" s="147">
        <v>27.482111357971654</v>
      </c>
      <c r="AE22" s="148">
        <v>1.5568090146604452E-2</v>
      </c>
      <c r="AF22" s="148">
        <v>27.466543267825049</v>
      </c>
      <c r="AG22" s="147">
        <v>0</v>
      </c>
      <c r="AH22" s="147">
        <v>0</v>
      </c>
      <c r="AI22" s="148">
        <v>0</v>
      </c>
      <c r="AJ22" s="148">
        <v>0</v>
      </c>
      <c r="AK22" s="148">
        <v>0</v>
      </c>
      <c r="AL22" s="147">
        <v>0</v>
      </c>
      <c r="AM22" s="148">
        <v>0</v>
      </c>
      <c r="AN22" s="148">
        <v>0</v>
      </c>
      <c r="AO22" s="148">
        <v>0</v>
      </c>
      <c r="AP22" s="148">
        <v>0</v>
      </c>
      <c r="AQ22" s="148">
        <v>0</v>
      </c>
      <c r="AR22" s="147">
        <v>0</v>
      </c>
      <c r="AS22" s="147">
        <v>1.7096510560363654E-2</v>
      </c>
      <c r="AT22" s="148">
        <v>0</v>
      </c>
      <c r="AU22" s="148">
        <v>1.7096510560363654E-2</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7.4259670425368587E-2</v>
      </c>
      <c r="BU22" s="148">
        <v>3.6830878089550947E-2</v>
      </c>
      <c r="BV22" s="148">
        <v>3.742879233581764E-2</v>
      </c>
      <c r="BW22" s="147">
        <v>8.3921135329318622E-2</v>
      </c>
      <c r="BX22" s="148">
        <v>1.1659067363803876E-2</v>
      </c>
      <c r="BY22" s="148">
        <v>0</v>
      </c>
      <c r="BZ22" s="148">
        <v>7.2262067965514751E-2</v>
      </c>
      <c r="CA22" s="147">
        <v>0</v>
      </c>
      <c r="CB22" s="147">
        <v>0</v>
      </c>
      <c r="CC22" s="158"/>
      <c r="CD22" s="148"/>
      <c r="CE22" s="148"/>
      <c r="CF22" s="148"/>
      <c r="CG22" s="153"/>
      <c r="CH22" s="153"/>
      <c r="CI22" s="153"/>
      <c r="CJ22" s="149"/>
      <c r="CK22" s="151">
        <v>182.89657386260646</v>
      </c>
      <c r="CL22" s="144"/>
    </row>
    <row r="23" spans="1:90" s="157" customFormat="1" ht="26.25" customHeight="1" x14ac:dyDescent="0.25">
      <c r="A23" s="293" t="s">
        <v>142</v>
      </c>
      <c r="B23" s="216" t="s">
        <v>107</v>
      </c>
      <c r="C23" s="146">
        <v>8.822295963669335</v>
      </c>
      <c r="D23" s="147">
        <v>0</v>
      </c>
      <c r="E23" s="148">
        <v>0</v>
      </c>
      <c r="F23" s="148">
        <v>0</v>
      </c>
      <c r="G23" s="148">
        <v>0</v>
      </c>
      <c r="H23" s="147">
        <v>0</v>
      </c>
      <c r="I23" s="147">
        <v>8.822295963669335</v>
      </c>
      <c r="J23" s="148">
        <v>0</v>
      </c>
      <c r="K23" s="148">
        <v>0</v>
      </c>
      <c r="L23" s="148">
        <v>0</v>
      </c>
      <c r="M23" s="148">
        <v>5.3346641849281324</v>
      </c>
      <c r="N23" s="148">
        <v>3.4876317787412026</v>
      </c>
      <c r="O23" s="148">
        <v>0</v>
      </c>
      <c r="P23" s="148">
        <v>0</v>
      </c>
      <c r="Q23" s="148">
        <v>0</v>
      </c>
      <c r="R23" s="148">
        <v>0</v>
      </c>
      <c r="S23" s="148">
        <v>0</v>
      </c>
      <c r="T23" s="148">
        <v>0</v>
      </c>
      <c r="U23" s="148">
        <v>0</v>
      </c>
      <c r="V23" s="148">
        <v>0</v>
      </c>
      <c r="W23" s="148">
        <v>0</v>
      </c>
      <c r="X23" s="148">
        <v>0</v>
      </c>
      <c r="Y23" s="148">
        <v>0</v>
      </c>
      <c r="Z23" s="148">
        <v>0</v>
      </c>
      <c r="AA23" s="148">
        <v>0</v>
      </c>
      <c r="AB23" s="148">
        <v>0</v>
      </c>
      <c r="AC23" s="147">
        <v>0</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8.822295963669335</v>
      </c>
      <c r="CL23" s="144"/>
    </row>
    <row r="24" spans="1:90" s="157" customFormat="1" ht="26.25" customHeight="1" x14ac:dyDescent="0.25">
      <c r="A24" s="293" t="s">
        <v>143</v>
      </c>
      <c r="B24" s="216" t="s">
        <v>108</v>
      </c>
      <c r="C24" s="146">
        <v>0.66001258423009534</v>
      </c>
      <c r="D24" s="147">
        <v>0.22804232321866241</v>
      </c>
      <c r="E24" s="148">
        <v>0.22804232321866241</v>
      </c>
      <c r="F24" s="148">
        <v>0</v>
      </c>
      <c r="G24" s="148">
        <v>0</v>
      </c>
      <c r="H24" s="147">
        <v>0</v>
      </c>
      <c r="I24" s="147">
        <v>0.23238068767357623</v>
      </c>
      <c r="J24" s="148">
        <v>0.23238068767357623</v>
      </c>
      <c r="K24" s="148">
        <v>0</v>
      </c>
      <c r="L24" s="148">
        <v>0</v>
      </c>
      <c r="M24" s="148">
        <v>0</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7">
        <v>4.5064799999999995E-2</v>
      </c>
      <c r="AD24" s="147">
        <v>3.6903479583159614E-2</v>
      </c>
      <c r="AE24" s="148">
        <v>1.0447095738515313E-2</v>
      </c>
      <c r="AF24" s="148">
        <v>2.6456383844644299E-2</v>
      </c>
      <c r="AG24" s="147">
        <v>0</v>
      </c>
      <c r="AH24" s="147">
        <v>0</v>
      </c>
      <c r="AI24" s="148">
        <v>0</v>
      </c>
      <c r="AJ24" s="148">
        <v>0</v>
      </c>
      <c r="AK24" s="148">
        <v>0</v>
      </c>
      <c r="AL24" s="147">
        <v>0</v>
      </c>
      <c r="AM24" s="148">
        <v>0</v>
      </c>
      <c r="AN24" s="148">
        <v>0</v>
      </c>
      <c r="AO24" s="148">
        <v>0</v>
      </c>
      <c r="AP24" s="148">
        <v>0</v>
      </c>
      <c r="AQ24" s="148">
        <v>0</v>
      </c>
      <c r="AR24" s="147">
        <v>0</v>
      </c>
      <c r="AS24" s="147">
        <v>1.1472754906780487E-2</v>
      </c>
      <c r="AT24" s="148">
        <v>0</v>
      </c>
      <c r="AU24" s="148">
        <v>1.1472754906780487E-2</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4.983256643163958E-2</v>
      </c>
      <c r="BU24" s="148">
        <v>2.4715665564092843E-2</v>
      </c>
      <c r="BV24" s="148">
        <v>2.5116900867546733E-2</v>
      </c>
      <c r="BW24" s="147">
        <v>5.6315972416277109E-2</v>
      </c>
      <c r="BX24" s="148">
        <v>7.8239136480093494E-3</v>
      </c>
      <c r="BY24" s="148">
        <v>0</v>
      </c>
      <c r="BZ24" s="148">
        <v>4.849205876826776E-2</v>
      </c>
      <c r="CA24" s="147">
        <v>0</v>
      </c>
      <c r="CB24" s="147">
        <v>0</v>
      </c>
      <c r="CC24" s="158"/>
      <c r="CD24" s="148"/>
      <c r="CE24" s="148"/>
      <c r="CF24" s="148"/>
      <c r="CG24" s="153"/>
      <c r="CH24" s="153"/>
      <c r="CI24" s="153"/>
      <c r="CJ24" s="149"/>
      <c r="CK24" s="151">
        <v>0.66001258423009534</v>
      </c>
      <c r="CL24" s="144"/>
    </row>
    <row r="25" spans="1:90" s="157" customFormat="1" ht="26.25" customHeight="1" x14ac:dyDescent="0.25">
      <c r="A25" s="293" t="s">
        <v>144</v>
      </c>
      <c r="B25" s="216" t="s">
        <v>109</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c r="CL25" s="144"/>
    </row>
    <row r="26" spans="1:90" s="157" customFormat="1" ht="26.25" customHeight="1" x14ac:dyDescent="0.25">
      <c r="A26" s="293" t="s">
        <v>145</v>
      </c>
      <c r="B26" s="216" t="s">
        <v>110</v>
      </c>
      <c r="C26" s="146">
        <v>387993.305016</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387993.305016</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387993.305016</v>
      </c>
      <c r="CL26" s="144"/>
    </row>
    <row r="27" spans="1:90" s="157" customFormat="1" ht="26.25" customHeight="1" x14ac:dyDescent="0.25">
      <c r="A27" s="293" t="s">
        <v>146</v>
      </c>
      <c r="B27" s="216" t="s">
        <v>111</v>
      </c>
      <c r="C27" s="146">
        <v>31168.37359891316</v>
      </c>
      <c r="D27" s="147">
        <v>103.91232368562493</v>
      </c>
      <c r="E27" s="148">
        <v>103.91232368562493</v>
      </c>
      <c r="F27" s="148">
        <v>0</v>
      </c>
      <c r="G27" s="148">
        <v>0</v>
      </c>
      <c r="H27" s="147">
        <v>0</v>
      </c>
      <c r="I27" s="147">
        <v>10696.511464466035</v>
      </c>
      <c r="J27" s="148">
        <v>770.18515997952795</v>
      </c>
      <c r="K27" s="148">
        <v>0</v>
      </c>
      <c r="L27" s="148">
        <v>1067.0109543857534</v>
      </c>
      <c r="M27" s="148">
        <v>3868.9864542549649</v>
      </c>
      <c r="N27" s="148">
        <v>2784.5207787430659</v>
      </c>
      <c r="O27" s="148">
        <v>21.454665548293647</v>
      </c>
      <c r="P27" s="148">
        <v>0</v>
      </c>
      <c r="Q27" s="148">
        <v>0</v>
      </c>
      <c r="R27" s="148">
        <v>1242.7100131722807</v>
      </c>
      <c r="S27" s="148">
        <v>1.2447747880876323</v>
      </c>
      <c r="T27" s="148">
        <v>0</v>
      </c>
      <c r="U27" s="148">
        <v>0</v>
      </c>
      <c r="V27" s="148">
        <v>0</v>
      </c>
      <c r="W27" s="148">
        <v>0</v>
      </c>
      <c r="X27" s="148">
        <v>0</v>
      </c>
      <c r="Y27" s="148">
        <v>0</v>
      </c>
      <c r="Z27" s="148">
        <v>0</v>
      </c>
      <c r="AA27" s="148">
        <v>940.39866359406244</v>
      </c>
      <c r="AB27" s="148">
        <v>0</v>
      </c>
      <c r="AC27" s="147">
        <v>19831.689884321288</v>
      </c>
      <c r="AD27" s="147">
        <v>528.29146182757881</v>
      </c>
      <c r="AE27" s="148">
        <v>0</v>
      </c>
      <c r="AF27" s="148">
        <v>528.29146182757881</v>
      </c>
      <c r="AG27" s="147">
        <v>7.9684646126349206</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31168.37359891316</v>
      </c>
      <c r="CL27" s="144"/>
    </row>
    <row r="28" spans="1:90" s="157" customFormat="1" ht="26.25" customHeight="1" x14ac:dyDescent="0.25">
      <c r="A28" s="293" t="s">
        <v>147</v>
      </c>
      <c r="B28" s="216" t="s">
        <v>112</v>
      </c>
      <c r="C28" s="146">
        <v>809.19157129845348</v>
      </c>
      <c r="D28" s="147">
        <v>0</v>
      </c>
      <c r="E28" s="148">
        <v>0</v>
      </c>
      <c r="F28" s="148">
        <v>0</v>
      </c>
      <c r="G28" s="148">
        <v>0</v>
      </c>
      <c r="H28" s="147">
        <v>0</v>
      </c>
      <c r="I28" s="147">
        <v>0.14176286604501384</v>
      </c>
      <c r="J28" s="148">
        <v>0</v>
      </c>
      <c r="K28" s="148">
        <v>0</v>
      </c>
      <c r="L28" s="148">
        <v>0</v>
      </c>
      <c r="M28" s="148">
        <v>8.5721141906529311E-2</v>
      </c>
      <c r="N28" s="148">
        <v>5.6041724138484537E-2</v>
      </c>
      <c r="O28" s="148">
        <v>0</v>
      </c>
      <c r="P28" s="148">
        <v>0</v>
      </c>
      <c r="Q28" s="148">
        <v>0</v>
      </c>
      <c r="R28" s="148">
        <v>0</v>
      </c>
      <c r="S28" s="148">
        <v>0</v>
      </c>
      <c r="T28" s="148">
        <v>0</v>
      </c>
      <c r="U28" s="148">
        <v>0</v>
      </c>
      <c r="V28" s="148">
        <v>0</v>
      </c>
      <c r="W28" s="148">
        <v>0</v>
      </c>
      <c r="X28" s="148">
        <v>0</v>
      </c>
      <c r="Y28" s="148">
        <v>0</v>
      </c>
      <c r="Z28" s="148">
        <v>0</v>
      </c>
      <c r="AA28" s="148">
        <v>0</v>
      </c>
      <c r="AB28" s="148">
        <v>0</v>
      </c>
      <c r="AC28" s="147">
        <v>809.04980843240844</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809.19157129845348</v>
      </c>
      <c r="CL28" s="144"/>
    </row>
    <row r="29" spans="1:90" s="157" customFormat="1" ht="26.25" customHeight="1" x14ac:dyDescent="0.25">
      <c r="A29" s="293" t="s">
        <v>148</v>
      </c>
      <c r="B29" s="216" t="s">
        <v>113</v>
      </c>
      <c r="C29" s="146">
        <v>5960.7855572824592</v>
      </c>
      <c r="D29" s="147">
        <v>1220.4860934678684</v>
      </c>
      <c r="E29" s="148">
        <v>1220.4860934678684</v>
      </c>
      <c r="F29" s="148">
        <v>0</v>
      </c>
      <c r="G29" s="148">
        <v>0</v>
      </c>
      <c r="H29" s="147">
        <v>0</v>
      </c>
      <c r="I29" s="147">
        <v>690.61093365635259</v>
      </c>
      <c r="J29" s="148">
        <v>494.51180245824844</v>
      </c>
      <c r="K29" s="148">
        <v>0</v>
      </c>
      <c r="L29" s="148">
        <v>44.624243336003531</v>
      </c>
      <c r="M29" s="148">
        <v>31.597031357695755</v>
      </c>
      <c r="N29" s="148">
        <v>27.707260168195567</v>
      </c>
      <c r="O29" s="148">
        <v>0.89764153083336851</v>
      </c>
      <c r="P29" s="148">
        <v>0</v>
      </c>
      <c r="Q29" s="148">
        <v>0</v>
      </c>
      <c r="R29" s="148">
        <v>51.958165630471896</v>
      </c>
      <c r="S29" s="148">
        <v>0</v>
      </c>
      <c r="T29" s="148">
        <v>0</v>
      </c>
      <c r="U29" s="148">
        <v>0</v>
      </c>
      <c r="V29" s="148">
        <v>0</v>
      </c>
      <c r="W29" s="148">
        <v>0</v>
      </c>
      <c r="X29" s="148">
        <v>0</v>
      </c>
      <c r="Y29" s="148">
        <v>0</v>
      </c>
      <c r="Z29" s="148">
        <v>0</v>
      </c>
      <c r="AA29" s="148">
        <v>39.314789174904021</v>
      </c>
      <c r="AB29" s="148">
        <v>0</v>
      </c>
      <c r="AC29" s="147">
        <v>2809.1677493067195</v>
      </c>
      <c r="AD29" s="147">
        <v>1233.765360979346</v>
      </c>
      <c r="AE29" s="148">
        <v>0</v>
      </c>
      <c r="AF29" s="148">
        <v>1233.765360979346</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6.7554198721727268</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5960.7855572824592</v>
      </c>
      <c r="CL29" s="144"/>
    </row>
    <row r="30" spans="1:90" s="157" customFormat="1" ht="26.25" customHeight="1" x14ac:dyDescent="0.25">
      <c r="A30" s="293" t="s">
        <v>149</v>
      </c>
      <c r="B30" s="216" t="s">
        <v>114</v>
      </c>
      <c r="C30" s="146">
        <v>4034.8955767150092</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3884.6747767150091</v>
      </c>
      <c r="AD30" s="147">
        <v>150.2208</v>
      </c>
      <c r="AE30" s="148">
        <v>0</v>
      </c>
      <c r="AF30" s="148">
        <v>150.2208</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4034.8955767150092</v>
      </c>
      <c r="CL30" s="144"/>
    </row>
    <row r="31" spans="1:90" s="157" customFormat="1" ht="26.25" customHeight="1" x14ac:dyDescent="0.25">
      <c r="A31" s="293" t="s">
        <v>150</v>
      </c>
      <c r="B31" s="216" t="s">
        <v>115</v>
      </c>
      <c r="C31" s="146">
        <v>5663.779321142275</v>
      </c>
      <c r="D31" s="147">
        <v>0</v>
      </c>
      <c r="E31" s="148">
        <v>0</v>
      </c>
      <c r="F31" s="148">
        <v>0</v>
      </c>
      <c r="G31" s="148">
        <v>0</v>
      </c>
      <c r="H31" s="147">
        <v>0</v>
      </c>
      <c r="I31" s="147">
        <v>1475.8045730452602</v>
      </c>
      <c r="J31" s="148">
        <v>0</v>
      </c>
      <c r="K31" s="148">
        <v>0</v>
      </c>
      <c r="L31" s="148">
        <v>0</v>
      </c>
      <c r="M31" s="148">
        <v>0</v>
      </c>
      <c r="N31" s="148">
        <v>0</v>
      </c>
      <c r="O31" s="148">
        <v>0</v>
      </c>
      <c r="P31" s="148">
        <v>1475.8045730452602</v>
      </c>
      <c r="Q31" s="148">
        <v>0</v>
      </c>
      <c r="R31" s="148">
        <v>0</v>
      </c>
      <c r="S31" s="148">
        <v>0</v>
      </c>
      <c r="T31" s="148">
        <v>0</v>
      </c>
      <c r="U31" s="148">
        <v>0</v>
      </c>
      <c r="V31" s="148">
        <v>0</v>
      </c>
      <c r="W31" s="148">
        <v>0</v>
      </c>
      <c r="X31" s="148">
        <v>0</v>
      </c>
      <c r="Y31" s="148">
        <v>0</v>
      </c>
      <c r="Z31" s="148">
        <v>0</v>
      </c>
      <c r="AA31" s="148">
        <v>0</v>
      </c>
      <c r="AB31" s="148">
        <v>0</v>
      </c>
      <c r="AC31" s="147">
        <v>4154.4371480970149</v>
      </c>
      <c r="AD31" s="147">
        <v>33.537600000000005</v>
      </c>
      <c r="AE31" s="148">
        <v>0</v>
      </c>
      <c r="AF31" s="148">
        <v>33.537600000000005</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5663.779321142275</v>
      </c>
      <c r="CL31" s="144"/>
    </row>
    <row r="32" spans="1:90" s="157" customFormat="1" ht="26.25" customHeight="1" x14ac:dyDescent="0.25">
      <c r="A32" s="291" t="s">
        <v>151</v>
      </c>
      <c r="B32" s="212" t="s">
        <v>116</v>
      </c>
      <c r="C32" s="154">
        <v>44791.085834782265</v>
      </c>
      <c r="D32" s="154">
        <v>91.075213161983939</v>
      </c>
      <c r="E32" s="154">
        <v>91.075213161983939</v>
      </c>
      <c r="F32" s="154">
        <v>0</v>
      </c>
      <c r="G32" s="154">
        <v>0</v>
      </c>
      <c r="H32" s="154">
        <v>0</v>
      </c>
      <c r="I32" s="154">
        <v>2641.4983139383321</v>
      </c>
      <c r="J32" s="154">
        <v>4.4435716914103054</v>
      </c>
      <c r="K32" s="154">
        <v>0</v>
      </c>
      <c r="L32" s="154">
        <v>0</v>
      </c>
      <c r="M32" s="154">
        <v>2234.6678699890726</v>
      </c>
      <c r="N32" s="154">
        <v>366.63109050748665</v>
      </c>
      <c r="O32" s="154">
        <v>0</v>
      </c>
      <c r="P32" s="154">
        <v>35.755781750362793</v>
      </c>
      <c r="Q32" s="154">
        <v>0</v>
      </c>
      <c r="R32" s="154">
        <v>0</v>
      </c>
      <c r="S32" s="154">
        <v>0</v>
      </c>
      <c r="T32" s="154">
        <v>0</v>
      </c>
      <c r="U32" s="154">
        <v>0</v>
      </c>
      <c r="V32" s="154">
        <v>0</v>
      </c>
      <c r="W32" s="154">
        <v>0</v>
      </c>
      <c r="X32" s="154">
        <v>0</v>
      </c>
      <c r="Y32" s="154">
        <v>0</v>
      </c>
      <c r="Z32" s="154">
        <v>0</v>
      </c>
      <c r="AA32" s="154">
        <v>0</v>
      </c>
      <c r="AB32" s="154">
        <v>0</v>
      </c>
      <c r="AC32" s="154">
        <v>20596.758240399999</v>
      </c>
      <c r="AD32" s="154">
        <v>21461.754067281949</v>
      </c>
      <c r="AE32" s="154">
        <v>0</v>
      </c>
      <c r="AF32" s="154">
        <v>21461.754067281949</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343705.60972209205</v>
      </c>
      <c r="CK32" s="154">
        <v>388496.69555687433</v>
      </c>
      <c r="CL32" s="144"/>
    </row>
    <row r="33" spans="1:90" s="157" customFormat="1" ht="26.25" customHeight="1" x14ac:dyDescent="0.25">
      <c r="A33" s="294" t="s">
        <v>152</v>
      </c>
      <c r="B33" s="217" t="s">
        <v>117</v>
      </c>
      <c r="C33" s="146">
        <v>23992.043446704767</v>
      </c>
      <c r="D33" s="147">
        <v>91.075213161983939</v>
      </c>
      <c r="E33" s="148">
        <v>91.075213161983939</v>
      </c>
      <c r="F33" s="148">
        <v>0</v>
      </c>
      <c r="G33" s="148">
        <v>0</v>
      </c>
      <c r="H33" s="147">
        <v>0</v>
      </c>
      <c r="I33" s="147">
        <v>2183.2014058688155</v>
      </c>
      <c r="J33" s="148">
        <v>0</v>
      </c>
      <c r="K33" s="148">
        <v>0</v>
      </c>
      <c r="L33" s="148">
        <v>0</v>
      </c>
      <c r="M33" s="148">
        <v>2011.9075738243141</v>
      </c>
      <c r="N33" s="148">
        <v>171.29383204450156</v>
      </c>
      <c r="O33" s="148">
        <v>0</v>
      </c>
      <c r="P33" s="148">
        <v>0</v>
      </c>
      <c r="Q33" s="148">
        <v>0</v>
      </c>
      <c r="R33" s="148">
        <v>0</v>
      </c>
      <c r="S33" s="148">
        <v>0</v>
      </c>
      <c r="T33" s="148">
        <v>0</v>
      </c>
      <c r="U33" s="148">
        <v>0</v>
      </c>
      <c r="V33" s="148">
        <v>0</v>
      </c>
      <c r="W33" s="148">
        <v>0</v>
      </c>
      <c r="X33" s="148">
        <v>0</v>
      </c>
      <c r="Y33" s="148">
        <v>0</v>
      </c>
      <c r="Z33" s="148">
        <v>0</v>
      </c>
      <c r="AA33" s="148">
        <v>0</v>
      </c>
      <c r="AB33" s="148">
        <v>0</v>
      </c>
      <c r="AC33" s="147">
        <v>9239.1895231999988</v>
      </c>
      <c r="AD33" s="147">
        <v>12478.577304473969</v>
      </c>
      <c r="AE33" s="148">
        <v>0</v>
      </c>
      <c r="AF33" s="148">
        <v>12478.577304473969</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23992.043446704767</v>
      </c>
      <c r="CL33" s="144"/>
    </row>
    <row r="34" spans="1:90" s="157" customFormat="1" ht="26.25" customHeight="1" x14ac:dyDescent="0.25">
      <c r="A34" s="295" t="s">
        <v>153</v>
      </c>
      <c r="B34" s="213" t="s">
        <v>118</v>
      </c>
      <c r="C34" s="146">
        <v>20799.042388077498</v>
      </c>
      <c r="D34" s="147">
        <v>0</v>
      </c>
      <c r="E34" s="148">
        <v>0</v>
      </c>
      <c r="F34" s="148">
        <v>0</v>
      </c>
      <c r="G34" s="148">
        <v>0</v>
      </c>
      <c r="H34" s="147">
        <v>0</v>
      </c>
      <c r="I34" s="147">
        <v>458.29690806951663</v>
      </c>
      <c r="J34" s="148">
        <v>4.4435716914103054</v>
      </c>
      <c r="K34" s="148">
        <v>0</v>
      </c>
      <c r="L34" s="148">
        <v>0</v>
      </c>
      <c r="M34" s="148">
        <v>222.76029616475847</v>
      </c>
      <c r="N34" s="148">
        <v>195.33725846298506</v>
      </c>
      <c r="O34" s="148">
        <v>0</v>
      </c>
      <c r="P34" s="148">
        <v>35.755781750362793</v>
      </c>
      <c r="Q34" s="148">
        <v>0</v>
      </c>
      <c r="R34" s="148">
        <v>0</v>
      </c>
      <c r="S34" s="148">
        <v>0</v>
      </c>
      <c r="T34" s="148">
        <v>0</v>
      </c>
      <c r="U34" s="148">
        <v>0</v>
      </c>
      <c r="V34" s="148">
        <v>0</v>
      </c>
      <c r="W34" s="148">
        <v>0</v>
      </c>
      <c r="X34" s="148">
        <v>0</v>
      </c>
      <c r="Y34" s="148">
        <v>0</v>
      </c>
      <c r="Z34" s="148">
        <v>0</v>
      </c>
      <c r="AA34" s="148">
        <v>0</v>
      </c>
      <c r="AB34" s="148">
        <v>0</v>
      </c>
      <c r="AC34" s="147">
        <v>11357.5687172</v>
      </c>
      <c r="AD34" s="147">
        <v>8983.1767628079797</v>
      </c>
      <c r="AE34" s="148">
        <v>0</v>
      </c>
      <c r="AF34" s="148">
        <v>8983.1767628079797</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20799.042388077498</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343705.60972209205</v>
      </c>
      <c r="CK35" s="151">
        <v>343705.60972209205</v>
      </c>
      <c r="CL35" s="144"/>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c r="CL36" s="144"/>
    </row>
    <row r="37" spans="1:90" s="157" customFormat="1" ht="26.25" customHeight="1" thickBot="1" x14ac:dyDescent="0.3">
      <c r="A37" s="297" t="s">
        <v>0</v>
      </c>
      <c r="B37" s="219" t="s">
        <v>121</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c r="CL37" s="144"/>
    </row>
    <row r="38" spans="1:90" s="157" customFormat="1" ht="26.25" customHeight="1" thickTop="1" x14ac:dyDescent="0.25">
      <c r="A38" s="298" t="s">
        <v>156</v>
      </c>
      <c r="B38" s="231" t="s">
        <v>282</v>
      </c>
      <c r="C38" s="177">
        <v>2290086.5097834286</v>
      </c>
      <c r="D38" s="177">
        <v>56115.897503469765</v>
      </c>
      <c r="E38" s="177">
        <v>12731.649420714912</v>
      </c>
      <c r="F38" s="177">
        <v>43384.248082754857</v>
      </c>
      <c r="G38" s="177">
        <v>0</v>
      </c>
      <c r="H38" s="177">
        <v>0</v>
      </c>
      <c r="I38" s="177">
        <v>1579621.4628001414</v>
      </c>
      <c r="J38" s="177">
        <v>5085.0799195610143</v>
      </c>
      <c r="K38" s="177">
        <v>43.404705791635273</v>
      </c>
      <c r="L38" s="177">
        <v>1130.0095310774059</v>
      </c>
      <c r="M38" s="177">
        <v>6723.401305641728</v>
      </c>
      <c r="N38" s="177">
        <v>3624.1242445936846</v>
      </c>
      <c r="O38" s="177">
        <v>1497164.4764810377</v>
      </c>
      <c r="P38" s="177">
        <v>20520.711695074628</v>
      </c>
      <c r="Q38" s="177">
        <v>81.187516476509487</v>
      </c>
      <c r="R38" s="177">
        <v>1320.0499114056263</v>
      </c>
      <c r="S38" s="177">
        <v>120.60389125418243</v>
      </c>
      <c r="T38" s="177">
        <v>42767.96677112834</v>
      </c>
      <c r="U38" s="177">
        <v>9.2292536523663031</v>
      </c>
      <c r="V38" s="177">
        <v>4.0848557545291682</v>
      </c>
      <c r="W38" s="177">
        <v>2.9729185170558865</v>
      </c>
      <c r="X38" s="177">
        <v>11.838882891278434</v>
      </c>
      <c r="Y38" s="177">
        <v>7.292893606152326</v>
      </c>
      <c r="Z38" s="177">
        <v>0.67377491465557648</v>
      </c>
      <c r="AA38" s="177">
        <v>999.94371426024054</v>
      </c>
      <c r="AB38" s="177">
        <v>4.4105335024940411</v>
      </c>
      <c r="AC38" s="177">
        <v>630208.51772675547</v>
      </c>
      <c r="AD38" s="177">
        <v>23711.327002468253</v>
      </c>
      <c r="AE38" s="177">
        <v>2.6015185885119765E-2</v>
      </c>
      <c r="AF38" s="177">
        <v>23711.300987282368</v>
      </c>
      <c r="AG38" s="177">
        <v>102.10790290302539</v>
      </c>
      <c r="AH38" s="177">
        <v>39.867777556452197</v>
      </c>
      <c r="AI38" s="177">
        <v>0</v>
      </c>
      <c r="AJ38" s="177">
        <v>39.867777556452197</v>
      </c>
      <c r="AK38" s="177">
        <v>0</v>
      </c>
      <c r="AL38" s="177">
        <v>0</v>
      </c>
      <c r="AM38" s="177">
        <v>0</v>
      </c>
      <c r="AN38" s="177">
        <v>0</v>
      </c>
      <c r="AO38" s="177">
        <v>0</v>
      </c>
      <c r="AP38" s="177">
        <v>0</v>
      </c>
      <c r="AQ38" s="177">
        <v>0</v>
      </c>
      <c r="AR38" s="177">
        <v>7.3544815365507583</v>
      </c>
      <c r="AS38" s="177">
        <v>2.8569265467144139E-2</v>
      </c>
      <c r="AT38" s="177">
        <v>0</v>
      </c>
      <c r="AU38" s="177">
        <v>2.8569265467144139E-2</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43.619965567938181</v>
      </c>
      <c r="BP38" s="177">
        <v>7.7986545266906653</v>
      </c>
      <c r="BQ38" s="177">
        <v>228.26306989277606</v>
      </c>
      <c r="BR38" s="177">
        <v>228.26306989277606</v>
      </c>
      <c r="BS38" s="177">
        <v>0</v>
      </c>
      <c r="BT38" s="177">
        <v>0.12409223685700817</v>
      </c>
      <c r="BU38" s="177">
        <v>6.1546543653643787E-2</v>
      </c>
      <c r="BV38" s="177">
        <v>6.2545693203364366E-2</v>
      </c>
      <c r="BW38" s="177">
        <v>0.14023710774559572</v>
      </c>
      <c r="BX38" s="177">
        <v>1.9482981011813227E-2</v>
      </c>
      <c r="BY38" s="177">
        <v>0</v>
      </c>
      <c r="BZ38" s="177">
        <v>0.12075412673378251</v>
      </c>
      <c r="CA38" s="177">
        <v>0</v>
      </c>
      <c r="CB38" s="177">
        <v>0</v>
      </c>
      <c r="CC38" s="177"/>
      <c r="CD38" s="177"/>
      <c r="CE38" s="177"/>
      <c r="CF38" s="177"/>
      <c r="CG38" s="177"/>
      <c r="CH38" s="177"/>
      <c r="CI38" s="177"/>
      <c r="CJ38" s="177">
        <v>343705.60972209205</v>
      </c>
      <c r="CK38" s="177">
        <v>2633792.1195055209</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3A8CF233-9A67-4698-AD7C-17AF7E858B95}">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55EEEE39-504B-4328-8081-1C69DD19D477}">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006-EF8D-4DC4-B12F-81CCCCE9B555}">
  <sheetPr codeName="Sheet3">
    <tabColor theme="0"/>
    <outlinePr summaryBelow="0" summaryRight="0"/>
  </sheetPr>
  <dimension ref="A1:CL53"/>
  <sheetViews>
    <sheetView showGridLines="0" zoomScale="85" zoomScaleNormal="85" workbookViewId="0">
      <pane xSplit="2" ySplit="1" topLeftCell="C2" activePane="bottomRight" state="frozen"/>
      <selection activeCell="CA1" sqref="CA1"/>
      <selection pane="topRight" activeCell="CA1" sqref="CA1"/>
      <selection pane="bottomLeft" activeCell="CA1" sqref="CA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328">
        <v>0</v>
      </c>
      <c r="CI3" s="5"/>
      <c r="CJ3" s="5"/>
      <c r="CK3" s="326">
        <v>0</v>
      </c>
      <c r="CL3" s="144"/>
    </row>
    <row r="4" spans="1:90" s="152"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51">
        <v>0</v>
      </c>
      <c r="CI4" s="109"/>
      <c r="CJ4" s="110"/>
      <c r="CK4" s="151">
        <v>0</v>
      </c>
      <c r="CL4" s="144"/>
    </row>
    <row r="5" spans="1:90" s="152"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53">
        <v>0</v>
      </c>
      <c r="CI5" s="12"/>
      <c r="CJ5" s="10"/>
      <c r="CK5" s="151">
        <v>0</v>
      </c>
      <c r="CL5" s="144"/>
    </row>
    <row r="6" spans="1:90" s="152"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53">
        <v>0</v>
      </c>
      <c r="CI6" s="12"/>
      <c r="CJ6" s="10"/>
      <c r="CK6" s="151">
        <v>0</v>
      </c>
      <c r="CL6" s="144"/>
    </row>
    <row r="7" spans="1:90" s="152"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53">
        <v>0</v>
      </c>
      <c r="CI7" s="12"/>
      <c r="CJ7" s="10"/>
      <c r="CK7" s="151">
        <v>0</v>
      </c>
      <c r="CL7" s="144"/>
    </row>
    <row r="8" spans="1:90" s="152"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53">
        <v>0</v>
      </c>
      <c r="CI8" s="12"/>
      <c r="CJ8" s="10"/>
      <c r="CK8" s="151">
        <v>0</v>
      </c>
      <c r="CL8" s="144"/>
    </row>
    <row r="9" spans="1:90" s="152"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53">
        <v>0</v>
      </c>
      <c r="CI9" s="12"/>
      <c r="CJ9" s="10"/>
      <c r="CK9" s="151">
        <v>0</v>
      </c>
      <c r="CL9" s="144"/>
    </row>
    <row r="10" spans="1:90" s="152"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53">
        <v>0</v>
      </c>
      <c r="CI10" s="12"/>
      <c r="CJ10" s="10"/>
      <c r="CK10" s="151">
        <v>0</v>
      </c>
      <c r="CL10" s="144"/>
    </row>
    <row r="11" spans="1:90" s="157" customFormat="1" ht="26.25" customHeight="1" x14ac:dyDescent="0.25">
      <c r="A11" s="291" t="s">
        <v>130</v>
      </c>
      <c r="B11" s="212" t="s">
        <v>95</v>
      </c>
      <c r="C11" s="154">
        <v>1489715.120585372</v>
      </c>
      <c r="D11" s="155">
        <v>46277.239908589734</v>
      </c>
      <c r="E11" s="155">
        <v>35806.951219455448</v>
      </c>
      <c r="F11" s="155">
        <v>6969.4807883366484</v>
      </c>
      <c r="G11" s="155">
        <v>3500.8079007976298</v>
      </c>
      <c r="H11" s="155">
        <v>5665.8623300356294</v>
      </c>
      <c r="I11" s="155">
        <v>945978.6870176621</v>
      </c>
      <c r="J11" s="155">
        <v>69591.652055917104</v>
      </c>
      <c r="K11" s="155">
        <v>7604.4192020798127</v>
      </c>
      <c r="L11" s="155">
        <v>2483.2665421387592</v>
      </c>
      <c r="M11" s="155">
        <v>16903.558702431463</v>
      </c>
      <c r="N11" s="155">
        <v>7624.1513141374999</v>
      </c>
      <c r="O11" s="155">
        <v>98033.955985364402</v>
      </c>
      <c r="P11" s="155">
        <v>505381.47517688561</v>
      </c>
      <c r="Q11" s="155">
        <v>7981.3736416919537</v>
      </c>
      <c r="R11" s="155">
        <v>3364.1423535408985</v>
      </c>
      <c r="S11" s="155">
        <v>57506.531649251592</v>
      </c>
      <c r="T11" s="155">
        <v>144722.42590893561</v>
      </c>
      <c r="U11" s="155">
        <v>5457.9174373918213</v>
      </c>
      <c r="V11" s="155">
        <v>1894.2161552844937</v>
      </c>
      <c r="W11" s="155">
        <v>1483.5854287734614</v>
      </c>
      <c r="X11" s="155">
        <v>4648.5824619238265</v>
      </c>
      <c r="Y11" s="155">
        <v>3358.10655559514</v>
      </c>
      <c r="Z11" s="155">
        <v>704.62552039346906</v>
      </c>
      <c r="AA11" s="155">
        <v>4038.8023770327582</v>
      </c>
      <c r="AB11" s="155">
        <v>3195.8985488923095</v>
      </c>
      <c r="AC11" s="155">
        <v>24374.587834516096</v>
      </c>
      <c r="AD11" s="155">
        <v>17885.554484093238</v>
      </c>
      <c r="AE11" s="155">
        <v>2562.8458880967419</v>
      </c>
      <c r="AF11" s="155">
        <v>15322.708595996497</v>
      </c>
      <c r="AG11" s="155">
        <v>54461.74414617999</v>
      </c>
      <c r="AH11" s="155">
        <v>58444.233517482899</v>
      </c>
      <c r="AI11" s="155">
        <v>10530.71668093966</v>
      </c>
      <c r="AJ11" s="155">
        <v>21721.87036145926</v>
      </c>
      <c r="AK11" s="155">
        <v>26191.646475083977</v>
      </c>
      <c r="AL11" s="155">
        <v>158551.55364967309</v>
      </c>
      <c r="AM11" s="155">
        <v>59032.599732323688</v>
      </c>
      <c r="AN11" s="155">
        <v>27303.155554179062</v>
      </c>
      <c r="AO11" s="155">
        <v>59611.800356848173</v>
      </c>
      <c r="AP11" s="155">
        <v>9382.9982231592548</v>
      </c>
      <c r="AQ11" s="155">
        <v>3220.9997831629339</v>
      </c>
      <c r="AR11" s="155">
        <v>22158.038058419188</v>
      </c>
      <c r="AS11" s="155">
        <v>10036.345569836494</v>
      </c>
      <c r="AT11" s="155">
        <v>1912.7334575297862</v>
      </c>
      <c r="AU11" s="155">
        <v>2074.4873503359759</v>
      </c>
      <c r="AV11" s="155">
        <v>1264.6702892192636</v>
      </c>
      <c r="AW11" s="155">
        <v>4784.4544727514694</v>
      </c>
      <c r="AX11" s="155">
        <v>3364.500373033683</v>
      </c>
      <c r="AY11" s="155">
        <v>1532.0324350475148</v>
      </c>
      <c r="AZ11" s="155">
        <v>743.22689218506537</v>
      </c>
      <c r="BA11" s="155">
        <v>1089.241045801102</v>
      </c>
      <c r="BB11" s="155">
        <v>3782.9578612364176</v>
      </c>
      <c r="BC11" s="155">
        <v>0</v>
      </c>
      <c r="BD11" s="155">
        <v>26333.367824861161</v>
      </c>
      <c r="BE11" s="155">
        <v>17073.305710703535</v>
      </c>
      <c r="BF11" s="155">
        <v>4713.5584480057742</v>
      </c>
      <c r="BG11" s="155">
        <v>2773.7482844307351</v>
      </c>
      <c r="BH11" s="155">
        <v>686.66490219995728</v>
      </c>
      <c r="BI11" s="155">
        <v>1086.0904795211604</v>
      </c>
      <c r="BJ11" s="155">
        <v>19245.784894099561</v>
      </c>
      <c r="BK11" s="155">
        <v>6221.2718812089288</v>
      </c>
      <c r="BL11" s="155">
        <v>5617.0469602754038</v>
      </c>
      <c r="BM11" s="155">
        <v>498.06121641468178</v>
      </c>
      <c r="BN11" s="155">
        <v>6909.4048362005469</v>
      </c>
      <c r="BO11" s="155">
        <v>25269.064132101026</v>
      </c>
      <c r="BP11" s="155">
        <v>15853.418077853619</v>
      </c>
      <c r="BQ11" s="155">
        <v>27584.37610922621</v>
      </c>
      <c r="BR11" s="155">
        <v>17900.331287708723</v>
      </c>
      <c r="BS11" s="155">
        <v>9684.0448215174911</v>
      </c>
      <c r="BT11" s="155">
        <v>9009.2865983254796</v>
      </c>
      <c r="BU11" s="155">
        <v>4738.0196464818855</v>
      </c>
      <c r="BV11" s="155">
        <v>4271.2669518435941</v>
      </c>
      <c r="BW11" s="155">
        <v>12411.19414351476</v>
      </c>
      <c r="BX11" s="155">
        <v>2943.0673320024762</v>
      </c>
      <c r="BY11" s="155">
        <v>945.74704742522999</v>
      </c>
      <c r="BZ11" s="155">
        <v>8522.3797640870544</v>
      </c>
      <c r="CA11" s="155">
        <v>3027.3240546315874</v>
      </c>
      <c r="CB11" s="155">
        <v>0</v>
      </c>
      <c r="CC11" s="155">
        <v>460105.95788523019</v>
      </c>
      <c r="CD11" s="155">
        <v>233685.69004012484</v>
      </c>
      <c r="CE11" s="155">
        <v>114693.7076033896</v>
      </c>
      <c r="CF11" s="155">
        <v>111726.56024171575</v>
      </c>
      <c r="CG11" s="155">
        <v>-55049.329195225124</v>
      </c>
      <c r="CH11" s="155">
        <v>-9221.8247776084463</v>
      </c>
      <c r="CI11" s="155">
        <v>2038305.5405752</v>
      </c>
      <c r="CJ11" s="156"/>
      <c r="CK11" s="154">
        <v>3923855.4650729676</v>
      </c>
      <c r="CL11" s="144"/>
    </row>
    <row r="12" spans="1:90" s="157" customFormat="1" ht="26.25" customHeight="1" x14ac:dyDescent="0.25">
      <c r="A12" s="292" t="s">
        <v>131</v>
      </c>
      <c r="B12" s="215" t="s">
        <v>96</v>
      </c>
      <c r="C12" s="146">
        <v>52999.12910596549</v>
      </c>
      <c r="D12" s="147">
        <v>661.02303810000001</v>
      </c>
      <c r="E12" s="148">
        <v>661.02303810000001</v>
      </c>
      <c r="F12" s="148">
        <v>0</v>
      </c>
      <c r="G12" s="148">
        <v>0</v>
      </c>
      <c r="H12" s="147">
        <v>966.41620322632332</v>
      </c>
      <c r="I12" s="147">
        <v>51371.601964639165</v>
      </c>
      <c r="J12" s="148">
        <v>987.15342386427028</v>
      </c>
      <c r="K12" s="148">
        <v>0</v>
      </c>
      <c r="L12" s="148">
        <v>0</v>
      </c>
      <c r="M12" s="148">
        <v>474.74869861401106</v>
      </c>
      <c r="N12" s="148">
        <v>416.30447993991351</v>
      </c>
      <c r="O12" s="148">
        <v>0</v>
      </c>
      <c r="P12" s="148">
        <v>34.612748000000003</v>
      </c>
      <c r="Q12" s="148">
        <v>0</v>
      </c>
      <c r="R12" s="148">
        <v>0</v>
      </c>
      <c r="S12" s="148">
        <v>7243.5065860955647</v>
      </c>
      <c r="T12" s="148">
        <v>42215.276028125401</v>
      </c>
      <c r="U12" s="148">
        <v>0</v>
      </c>
      <c r="V12" s="148">
        <v>0</v>
      </c>
      <c r="W12" s="148">
        <v>0</v>
      </c>
      <c r="X12" s="148">
        <v>0</v>
      </c>
      <c r="Y12" s="148">
        <v>0</v>
      </c>
      <c r="Z12" s="148">
        <v>0</v>
      </c>
      <c r="AA12" s="148">
        <v>0</v>
      </c>
      <c r="AB12" s="148">
        <v>0</v>
      </c>
      <c r="AC12" s="147">
        <v>0</v>
      </c>
      <c r="AD12" s="147">
        <v>1.9009434774656799E-2</v>
      </c>
      <c r="AE12" s="148">
        <v>5.3814270976368086E-3</v>
      </c>
      <c r="AF12" s="148">
        <v>1.362800767701999E-2</v>
      </c>
      <c r="AG12" s="147">
        <v>0</v>
      </c>
      <c r="AH12" s="147">
        <v>0</v>
      </c>
      <c r="AI12" s="148">
        <v>0</v>
      </c>
      <c r="AJ12" s="148">
        <v>0</v>
      </c>
      <c r="AK12" s="148">
        <v>0</v>
      </c>
      <c r="AL12" s="147">
        <v>0</v>
      </c>
      <c r="AM12" s="148">
        <v>0</v>
      </c>
      <c r="AN12" s="148">
        <v>0</v>
      </c>
      <c r="AO12" s="148">
        <v>0</v>
      </c>
      <c r="AP12" s="148">
        <v>0</v>
      </c>
      <c r="AQ12" s="148">
        <v>0</v>
      </c>
      <c r="AR12" s="147">
        <v>0</v>
      </c>
      <c r="AS12" s="147">
        <v>5.9097567099225526E-3</v>
      </c>
      <c r="AT12" s="148">
        <v>0</v>
      </c>
      <c r="AU12" s="148">
        <v>5.9097567099225526E-3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2.5669365922564295E-2</v>
      </c>
      <c r="BU12" s="148">
        <v>1.2731342349279574E-2</v>
      </c>
      <c r="BV12" s="148">
        <v>1.2938023573284722E-2</v>
      </c>
      <c r="BW12" s="147">
        <v>2.9009047832636213E-2</v>
      </c>
      <c r="BX12" s="148">
        <v>4.0301938422698464E-3</v>
      </c>
      <c r="BY12" s="148">
        <v>0</v>
      </c>
      <c r="BZ12" s="148">
        <v>2.4978853990366368E-2</v>
      </c>
      <c r="CA12" s="147">
        <v>8.3023947602201397E-3</v>
      </c>
      <c r="CB12" s="147">
        <v>0</v>
      </c>
      <c r="CC12" s="158">
        <v>1250.1771886504821</v>
      </c>
      <c r="CD12" s="159">
        <v>1127.2675871234746</v>
      </c>
      <c r="CE12" s="159">
        <v>0</v>
      </c>
      <c r="CF12" s="159">
        <v>122.90960152700745</v>
      </c>
      <c r="CG12" s="151">
        <v>10648.71318731959</v>
      </c>
      <c r="CH12" s="151">
        <v>-735.67291094084794</v>
      </c>
      <c r="CI12" s="151">
        <v>2279.8649</v>
      </c>
      <c r="CJ12" s="149"/>
      <c r="CK12" s="151">
        <v>66442.211470994705</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0</v>
      </c>
      <c r="CH13" s="153">
        <v>0</v>
      </c>
      <c r="CI13" s="153">
        <v>11.792299999999999</v>
      </c>
      <c r="CJ13" s="149"/>
      <c r="CK13" s="151">
        <v>11.792299999999999</v>
      </c>
      <c r="CL13" s="144"/>
    </row>
    <row r="14" spans="1:90" s="157" customFormat="1" ht="26.25" customHeight="1" x14ac:dyDescent="0.25">
      <c r="A14" s="293" t="s">
        <v>133</v>
      </c>
      <c r="B14" s="216" t="s">
        <v>98</v>
      </c>
      <c r="C14" s="146">
        <v>8752.6180000000004</v>
      </c>
      <c r="D14" s="147">
        <v>0</v>
      </c>
      <c r="E14" s="148">
        <v>0</v>
      </c>
      <c r="F14" s="148">
        <v>0</v>
      </c>
      <c r="G14" s="148">
        <v>0</v>
      </c>
      <c r="H14" s="147">
        <v>0</v>
      </c>
      <c r="I14" s="147">
        <v>8752.6180000000004</v>
      </c>
      <c r="J14" s="148">
        <v>0</v>
      </c>
      <c r="K14" s="148">
        <v>0</v>
      </c>
      <c r="L14" s="148">
        <v>0</v>
      </c>
      <c r="M14" s="148">
        <v>0</v>
      </c>
      <c r="N14" s="148">
        <v>0</v>
      </c>
      <c r="O14" s="148">
        <v>0</v>
      </c>
      <c r="P14" s="148">
        <v>0</v>
      </c>
      <c r="Q14" s="148">
        <v>0</v>
      </c>
      <c r="R14" s="148">
        <v>0</v>
      </c>
      <c r="S14" s="148">
        <v>0</v>
      </c>
      <c r="T14" s="148">
        <v>8752.6180000000004</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269.28226300000097</v>
      </c>
      <c r="CH14" s="153">
        <v>0</v>
      </c>
      <c r="CI14" s="153">
        <v>0</v>
      </c>
      <c r="CJ14" s="149"/>
      <c r="CK14" s="151">
        <v>9021.9002630000014</v>
      </c>
      <c r="CL14" s="144"/>
    </row>
    <row r="15" spans="1:90" s="157" customFormat="1" ht="26.25" customHeight="1" x14ac:dyDescent="0.25">
      <c r="A15" s="293" t="s">
        <v>134</v>
      </c>
      <c r="B15" s="216" t="s">
        <v>99</v>
      </c>
      <c r="C15" s="146">
        <v>60295.010739152473</v>
      </c>
      <c r="D15" s="147">
        <v>0</v>
      </c>
      <c r="E15" s="148">
        <v>0</v>
      </c>
      <c r="F15" s="148">
        <v>0</v>
      </c>
      <c r="G15" s="148">
        <v>0</v>
      </c>
      <c r="H15" s="147">
        <v>934.35542948399768</v>
      </c>
      <c r="I15" s="147">
        <v>59360.655309668473</v>
      </c>
      <c r="J15" s="148">
        <v>184.78254904286558</v>
      </c>
      <c r="K15" s="148">
        <v>0</v>
      </c>
      <c r="L15" s="148">
        <v>0</v>
      </c>
      <c r="M15" s="148">
        <v>0</v>
      </c>
      <c r="N15" s="148">
        <v>0</v>
      </c>
      <c r="O15" s="148">
        <v>0</v>
      </c>
      <c r="P15" s="148">
        <v>10999.124468</v>
      </c>
      <c r="Q15" s="148">
        <v>0</v>
      </c>
      <c r="R15" s="148">
        <v>0</v>
      </c>
      <c r="S15" s="148">
        <v>6773.9758721456019</v>
      </c>
      <c r="T15" s="148">
        <v>41073.107828399996</v>
      </c>
      <c r="U15" s="148">
        <v>129.1098570103407</v>
      </c>
      <c r="V15" s="148">
        <v>17.258954097166551</v>
      </c>
      <c r="W15" s="148">
        <v>12.560899895570016</v>
      </c>
      <c r="X15" s="148">
        <v>82.831418340917395</v>
      </c>
      <c r="Y15" s="148">
        <v>30.813258422783719</v>
      </c>
      <c r="Z15" s="148">
        <v>2.8467713482830823</v>
      </c>
      <c r="AA15" s="148">
        <v>0</v>
      </c>
      <c r="AB15" s="148">
        <v>54.243432964938492</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-2946.7426508301141</v>
      </c>
      <c r="CH15" s="153">
        <v>836.4663599999767</v>
      </c>
      <c r="CI15" s="153">
        <v>1168.0992000000001</v>
      </c>
      <c r="CJ15" s="149"/>
      <c r="CK15" s="151">
        <v>59352.833648322332</v>
      </c>
      <c r="CL15" s="144"/>
    </row>
    <row r="16" spans="1:90" s="157" customFormat="1" ht="26.25" customHeight="1" x14ac:dyDescent="0.25">
      <c r="A16" s="293" t="s">
        <v>135</v>
      </c>
      <c r="B16" s="216" t="s">
        <v>100</v>
      </c>
      <c r="C16" s="146">
        <v>42.807381549397824</v>
      </c>
      <c r="D16" s="147">
        <v>0</v>
      </c>
      <c r="E16" s="148">
        <v>0</v>
      </c>
      <c r="F16" s="148">
        <v>0</v>
      </c>
      <c r="G16" s="148">
        <v>0</v>
      </c>
      <c r="H16" s="147">
        <v>0</v>
      </c>
      <c r="I16" s="147">
        <v>3.1923293937808843</v>
      </c>
      <c r="J16" s="148">
        <v>9.1896783563496981E-2</v>
      </c>
      <c r="K16" s="148">
        <v>3.2464383563496985E-2</v>
      </c>
      <c r="L16" s="148">
        <v>0</v>
      </c>
      <c r="M16" s="148">
        <v>0.31382237444713751</v>
      </c>
      <c r="N16" s="148">
        <v>2.1642922375664658E-2</v>
      </c>
      <c r="O16" s="148">
        <v>0.1190360730661556</v>
      </c>
      <c r="P16" s="148">
        <v>9.739315069049094E-2</v>
      </c>
      <c r="Q16" s="148">
        <v>0.20560776256881425</v>
      </c>
      <c r="R16" s="148">
        <v>0.30300091325930517</v>
      </c>
      <c r="S16" s="148">
        <v>0.14067899544182025</v>
      </c>
      <c r="T16" s="148">
        <v>0.31382237444713751</v>
      </c>
      <c r="U16" s="148">
        <v>6.4925999999999998E-2</v>
      </c>
      <c r="V16" s="148">
        <v>1.7096698182051982E-2</v>
      </c>
      <c r="W16" s="148">
        <v>1.0990467158092154</v>
      </c>
      <c r="X16" s="148">
        <v>6.8893333106791702E-2</v>
      </c>
      <c r="Y16" s="148">
        <v>0</v>
      </c>
      <c r="Z16" s="148">
        <v>0.1190360730661556</v>
      </c>
      <c r="AA16" s="148">
        <v>7.5750228314826293E-2</v>
      </c>
      <c r="AB16" s="148">
        <v>0.10821461187832328</v>
      </c>
      <c r="AC16" s="147">
        <v>0.14067899544182025</v>
      </c>
      <c r="AD16" s="147">
        <v>9.7393150690490954E-2</v>
      </c>
      <c r="AE16" s="148">
        <v>3.2464383563496985E-2</v>
      </c>
      <c r="AF16" s="148">
        <v>6.4928767126993969E-2</v>
      </c>
      <c r="AG16" s="147">
        <v>0.3571082191984668</v>
      </c>
      <c r="AH16" s="147">
        <v>4.9016346205077186</v>
      </c>
      <c r="AI16" s="148">
        <v>6.83748869990701E-2</v>
      </c>
      <c r="AJ16" s="148">
        <v>0.28391626954367521</v>
      </c>
      <c r="AK16" s="148">
        <v>4.5493434639649735</v>
      </c>
      <c r="AL16" s="147">
        <v>0.87653835621441856</v>
      </c>
      <c r="AM16" s="148">
        <v>3.2464383563496985E-2</v>
      </c>
      <c r="AN16" s="148">
        <v>1.0821461187832329E-2</v>
      </c>
      <c r="AO16" s="148">
        <v>7.5750228314826293E-2</v>
      </c>
      <c r="AP16" s="148">
        <v>1.0821461187832329E-2</v>
      </c>
      <c r="AQ16" s="148">
        <v>0.74668082196043062</v>
      </c>
      <c r="AR16" s="147">
        <v>0.57387067106171519</v>
      </c>
      <c r="AS16" s="147">
        <v>0.24889360732014354</v>
      </c>
      <c r="AT16" s="148">
        <v>0.14067899544182025</v>
      </c>
      <c r="AU16" s="148">
        <v>4.3285844751329315E-2</v>
      </c>
      <c r="AV16" s="148">
        <v>0</v>
      </c>
      <c r="AW16" s="148">
        <v>6.4928767126993969E-2</v>
      </c>
      <c r="AX16" s="147">
        <v>5.4107305939161639E-2</v>
      </c>
      <c r="AY16" s="148">
        <v>5.4107305939161639E-2</v>
      </c>
      <c r="AZ16" s="148">
        <v>0</v>
      </c>
      <c r="BA16" s="148">
        <v>0</v>
      </c>
      <c r="BB16" s="147">
        <v>10.778175343080999</v>
      </c>
      <c r="BC16" s="148">
        <v>0</v>
      </c>
      <c r="BD16" s="147">
        <v>10.778175343080999</v>
      </c>
      <c r="BE16" s="148">
        <v>1.6665050229261786</v>
      </c>
      <c r="BF16" s="148">
        <v>0</v>
      </c>
      <c r="BG16" s="148">
        <v>9.1116703201548201</v>
      </c>
      <c r="BH16" s="148">
        <v>0</v>
      </c>
      <c r="BI16" s="148">
        <v>0</v>
      </c>
      <c r="BJ16" s="147">
        <v>10.778175343080999</v>
      </c>
      <c r="BK16" s="148">
        <v>10.778175343080999</v>
      </c>
      <c r="BL16" s="148">
        <v>0</v>
      </c>
      <c r="BM16" s="148">
        <v>0</v>
      </c>
      <c r="BN16" s="148">
        <v>0</v>
      </c>
      <c r="BO16" s="147">
        <v>0</v>
      </c>
      <c r="BP16" s="147">
        <v>0</v>
      </c>
      <c r="BQ16" s="147">
        <v>0</v>
      </c>
      <c r="BR16" s="148">
        <v>0</v>
      </c>
      <c r="BS16" s="148">
        <v>0</v>
      </c>
      <c r="BT16" s="147">
        <v>6.2514719925414576E-3</v>
      </c>
      <c r="BU16" s="148">
        <v>4.6854288363849719E-3</v>
      </c>
      <c r="BV16" s="148">
        <v>1.5660431561564858E-3</v>
      </c>
      <c r="BW16" s="147">
        <v>2.404972800745854E-2</v>
      </c>
      <c r="BX16" s="148">
        <v>1.9484446411307747E-2</v>
      </c>
      <c r="BY16" s="148">
        <v>4.8532337770274735E-4</v>
      </c>
      <c r="BZ16" s="148">
        <v>4.0799582184480468E-3</v>
      </c>
      <c r="CA16" s="147">
        <v>0</v>
      </c>
      <c r="CB16" s="147">
        <v>0</v>
      </c>
      <c r="CC16" s="158">
        <v>56.982216374582414</v>
      </c>
      <c r="CD16" s="148">
        <v>47.33350223174179</v>
      </c>
      <c r="CE16" s="148">
        <v>2.683722374582417</v>
      </c>
      <c r="CF16" s="148">
        <v>6.9649917682582076</v>
      </c>
      <c r="CG16" s="153">
        <v>-45266.055528675672</v>
      </c>
      <c r="CH16" s="153">
        <v>0</v>
      </c>
      <c r="CI16" s="153">
        <v>0</v>
      </c>
      <c r="CJ16" s="149"/>
      <c r="CK16" s="151">
        <v>-45166.265930751688</v>
      </c>
      <c r="CL16" s="144"/>
    </row>
    <row r="17" spans="1:90" s="157" customFormat="1" ht="26.25" customHeight="1" x14ac:dyDescent="0.25">
      <c r="A17" s="293" t="s">
        <v>136</v>
      </c>
      <c r="B17" s="216" t="s">
        <v>101</v>
      </c>
      <c r="C17" s="146">
        <v>343581.19778491301</v>
      </c>
      <c r="D17" s="147">
        <v>12605.730207471152</v>
      </c>
      <c r="E17" s="148">
        <v>12605.653761856271</v>
      </c>
      <c r="F17" s="148">
        <v>7.6445614880230398E-2</v>
      </c>
      <c r="G17" s="148">
        <v>0</v>
      </c>
      <c r="H17" s="147">
        <v>2000.7294978167542</v>
      </c>
      <c r="I17" s="147">
        <v>241319.75339276317</v>
      </c>
      <c r="J17" s="148">
        <v>37301.682976945413</v>
      </c>
      <c r="K17" s="148">
        <v>3448.923826805888</v>
      </c>
      <c r="L17" s="148">
        <v>330.94081372675777</v>
      </c>
      <c r="M17" s="148">
        <v>2751.1667159605436</v>
      </c>
      <c r="N17" s="148">
        <v>2203.2106562546332</v>
      </c>
      <c r="O17" s="148">
        <v>42676.454197112558</v>
      </c>
      <c r="P17" s="148">
        <v>93358.473782974179</v>
      </c>
      <c r="Q17" s="148">
        <v>3912.6422030456397</v>
      </c>
      <c r="R17" s="148">
        <v>606.65545992517548</v>
      </c>
      <c r="S17" s="148">
        <v>20378.417809015707</v>
      </c>
      <c r="T17" s="148">
        <v>26710.21846926404</v>
      </c>
      <c r="U17" s="148">
        <v>1753.0283700281132</v>
      </c>
      <c r="V17" s="148">
        <v>603.71228183121002</v>
      </c>
      <c r="W17" s="148">
        <v>458.10718376907414</v>
      </c>
      <c r="X17" s="148">
        <v>1703.4826668227772</v>
      </c>
      <c r="Y17" s="148">
        <v>1361.7198557319232</v>
      </c>
      <c r="Z17" s="148">
        <v>247.95157562912212</v>
      </c>
      <c r="AA17" s="148">
        <v>513.05559057657308</v>
      </c>
      <c r="AB17" s="148">
        <v>999.90895734380354</v>
      </c>
      <c r="AC17" s="147">
        <v>1538.5113838254917</v>
      </c>
      <c r="AD17" s="147">
        <v>1916.4957660336363</v>
      </c>
      <c r="AE17" s="148">
        <v>544.93936170219979</v>
      </c>
      <c r="AF17" s="148">
        <v>1371.5564043314366</v>
      </c>
      <c r="AG17" s="147">
        <v>6027.0272817715286</v>
      </c>
      <c r="AH17" s="147">
        <v>14948.746406245264</v>
      </c>
      <c r="AI17" s="148">
        <v>2070.3930568859728</v>
      </c>
      <c r="AJ17" s="148">
        <v>5368.0216840835565</v>
      </c>
      <c r="AK17" s="148">
        <v>7510.3316652757339</v>
      </c>
      <c r="AL17" s="147">
        <v>6151.8162392435916</v>
      </c>
      <c r="AM17" s="148">
        <v>3278.1726683308884</v>
      </c>
      <c r="AN17" s="148">
        <v>9.0779440940276785</v>
      </c>
      <c r="AO17" s="148">
        <v>2.3310870988277306</v>
      </c>
      <c r="AP17" s="148">
        <v>2460.0410166005108</v>
      </c>
      <c r="AQ17" s="148">
        <v>402.19352311933676</v>
      </c>
      <c r="AR17" s="147">
        <v>9505.4952674971228</v>
      </c>
      <c r="AS17" s="147">
        <v>2946.286048830445</v>
      </c>
      <c r="AT17" s="148">
        <v>782.77006150471266</v>
      </c>
      <c r="AU17" s="148">
        <v>723.64776046944894</v>
      </c>
      <c r="AV17" s="148">
        <v>213.53572787452259</v>
      </c>
      <c r="AW17" s="148">
        <v>1226.3324989817606</v>
      </c>
      <c r="AX17" s="147">
        <v>1496.418373968269</v>
      </c>
      <c r="AY17" s="148">
        <v>730.27154801215943</v>
      </c>
      <c r="AZ17" s="148">
        <v>312.08688723865026</v>
      </c>
      <c r="BA17" s="148">
        <v>454.05993871745937</v>
      </c>
      <c r="BB17" s="147">
        <v>456.32528892693972</v>
      </c>
      <c r="BC17" s="148">
        <v>0</v>
      </c>
      <c r="BD17" s="147">
        <v>9258.0346774144709</v>
      </c>
      <c r="BE17" s="148">
        <v>6457.6076613398027</v>
      </c>
      <c r="BF17" s="148">
        <v>801.93700322609084</v>
      </c>
      <c r="BG17" s="148">
        <v>1323.7331712410564</v>
      </c>
      <c r="BH17" s="148">
        <v>254.34966124062171</v>
      </c>
      <c r="BI17" s="148">
        <v>420.40718036689896</v>
      </c>
      <c r="BJ17" s="147">
        <v>3685.2007000535195</v>
      </c>
      <c r="BK17" s="148">
        <v>200.2150415050337</v>
      </c>
      <c r="BL17" s="148">
        <v>2677.9133407793061</v>
      </c>
      <c r="BM17" s="148">
        <v>221.32175231095218</v>
      </c>
      <c r="BN17" s="148">
        <v>585.75056545822781</v>
      </c>
      <c r="BO17" s="147">
        <v>5983.9767054701497</v>
      </c>
      <c r="BP17" s="147">
        <v>5603.9708513231799</v>
      </c>
      <c r="BQ17" s="147">
        <v>9744.4814887588</v>
      </c>
      <c r="BR17" s="148">
        <v>5627.5706050692988</v>
      </c>
      <c r="BS17" s="148">
        <v>4116.9108836895011</v>
      </c>
      <c r="BT17" s="147">
        <v>3409.99101989888</v>
      </c>
      <c r="BU17" s="148">
        <v>1777.9499139618929</v>
      </c>
      <c r="BV17" s="148">
        <v>1632.0411059369872</v>
      </c>
      <c r="BW17" s="147">
        <v>4233.4681566340405</v>
      </c>
      <c r="BX17" s="148">
        <v>1284.3946469583716</v>
      </c>
      <c r="BY17" s="148">
        <v>280.03375567361394</v>
      </c>
      <c r="BZ17" s="148">
        <v>2669.0397540020549</v>
      </c>
      <c r="CA17" s="147">
        <v>748.73903096663116</v>
      </c>
      <c r="CB17" s="147">
        <v>0</v>
      </c>
      <c r="CC17" s="158">
        <v>137655.33134486718</v>
      </c>
      <c r="CD17" s="148">
        <v>112620.8488285385</v>
      </c>
      <c r="CE17" s="148">
        <v>169.76577632416453</v>
      </c>
      <c r="CF17" s="148">
        <v>24864.716740004522</v>
      </c>
      <c r="CG17" s="153">
        <v>17800.871725727571</v>
      </c>
      <c r="CH17" s="153">
        <v>73.424689200001012</v>
      </c>
      <c r="CI17" s="153">
        <v>156681.24</v>
      </c>
      <c r="CJ17" s="149"/>
      <c r="CK17" s="151">
        <v>655792.0655447077</v>
      </c>
      <c r="CL17" s="144"/>
    </row>
    <row r="18" spans="1:90" s="157" customFormat="1" ht="26.25" customHeight="1" x14ac:dyDescent="0.25">
      <c r="A18" s="293" t="s">
        <v>137</v>
      </c>
      <c r="B18" s="216" t="s">
        <v>102</v>
      </c>
      <c r="C18" s="146">
        <v>19976.801444466484</v>
      </c>
      <c r="D18" s="147">
        <v>277.57008261517331</v>
      </c>
      <c r="E18" s="148">
        <v>12.388019881311145</v>
      </c>
      <c r="F18" s="148">
        <v>199.58211154203175</v>
      </c>
      <c r="G18" s="148">
        <v>65.599951191830371</v>
      </c>
      <c r="H18" s="147">
        <v>100.111166980186</v>
      </c>
      <c r="I18" s="147">
        <v>2581.3375882142473</v>
      </c>
      <c r="J18" s="148">
        <v>52.604896888480852</v>
      </c>
      <c r="K18" s="148">
        <v>17.866860305269967</v>
      </c>
      <c r="L18" s="148">
        <v>16.705920878737047</v>
      </c>
      <c r="M18" s="148">
        <v>9.2537746266041641</v>
      </c>
      <c r="N18" s="148">
        <v>26.81948371059902</v>
      </c>
      <c r="O18" s="148">
        <v>1158.661604086584</v>
      </c>
      <c r="P18" s="148">
        <v>277.52961784381773</v>
      </c>
      <c r="Q18" s="148">
        <v>7.0405534627843407</v>
      </c>
      <c r="R18" s="148">
        <v>34.075207969135789</v>
      </c>
      <c r="S18" s="148">
        <v>179.74017584696301</v>
      </c>
      <c r="T18" s="148">
        <v>1.5746240311353454</v>
      </c>
      <c r="U18" s="148">
        <v>357.46519687611249</v>
      </c>
      <c r="V18" s="148">
        <v>14.005470119966626</v>
      </c>
      <c r="W18" s="148">
        <v>11.496597002917721</v>
      </c>
      <c r="X18" s="148">
        <v>59.196085181495853</v>
      </c>
      <c r="Y18" s="148">
        <v>28.040892716698988</v>
      </c>
      <c r="Z18" s="148">
        <v>6.4066105793967552</v>
      </c>
      <c r="AA18" s="148">
        <v>19.597547426073788</v>
      </c>
      <c r="AB18" s="148">
        <v>303.25646866147326</v>
      </c>
      <c r="AC18" s="147">
        <v>0</v>
      </c>
      <c r="AD18" s="147">
        <v>73.619870042380327</v>
      </c>
      <c r="AE18" s="148">
        <v>17.289065393573278</v>
      </c>
      <c r="AF18" s="148">
        <v>56.330804648807053</v>
      </c>
      <c r="AG18" s="147">
        <v>1634.5063824968479</v>
      </c>
      <c r="AH18" s="147">
        <v>1222.4738672852272</v>
      </c>
      <c r="AI18" s="148">
        <v>189.80812665312834</v>
      </c>
      <c r="AJ18" s="148">
        <v>816.20797269135358</v>
      </c>
      <c r="AK18" s="148">
        <v>216.4577679407453</v>
      </c>
      <c r="AL18" s="147">
        <v>2905.8017269387292</v>
      </c>
      <c r="AM18" s="148">
        <v>1577.6114945951208</v>
      </c>
      <c r="AN18" s="148">
        <v>2.7023593066819429</v>
      </c>
      <c r="AO18" s="148">
        <v>100.46711436843724</v>
      </c>
      <c r="AP18" s="148">
        <v>1173.3837501627327</v>
      </c>
      <c r="AQ18" s="148">
        <v>51.637008505756384</v>
      </c>
      <c r="AR18" s="147">
        <v>114.34570489212831</v>
      </c>
      <c r="AS18" s="147">
        <v>427.61959906474078</v>
      </c>
      <c r="AT18" s="148">
        <v>12.618846493853004</v>
      </c>
      <c r="AU18" s="148">
        <v>76.130539078276769</v>
      </c>
      <c r="AV18" s="148">
        <v>15.334412529073893</v>
      </c>
      <c r="AW18" s="148">
        <v>323.5358009635371</v>
      </c>
      <c r="AX18" s="147">
        <v>243.50111280525164</v>
      </c>
      <c r="AY18" s="148">
        <v>1.9563028665771291E-3</v>
      </c>
      <c r="AZ18" s="148">
        <v>60.745336143445186</v>
      </c>
      <c r="BA18" s="148">
        <v>182.75382035893989</v>
      </c>
      <c r="BB18" s="147">
        <v>111.40492873244946</v>
      </c>
      <c r="BC18" s="148">
        <v>0</v>
      </c>
      <c r="BD18" s="147">
        <v>1580.1172040104966</v>
      </c>
      <c r="BE18" s="148">
        <v>702.50994741903639</v>
      </c>
      <c r="BF18" s="148">
        <v>741.12239710858648</v>
      </c>
      <c r="BG18" s="148">
        <v>9.6466610328011608</v>
      </c>
      <c r="BH18" s="148">
        <v>109.43092041291075</v>
      </c>
      <c r="BI18" s="148">
        <v>17.407278037161532</v>
      </c>
      <c r="BJ18" s="147">
        <v>3871.4811253630119</v>
      </c>
      <c r="BK18" s="148">
        <v>3366.9862441142723</v>
      </c>
      <c r="BL18" s="148">
        <v>56.019718856637446</v>
      </c>
      <c r="BM18" s="148">
        <v>37.228641315601223</v>
      </c>
      <c r="BN18" s="148">
        <v>411.24652107650087</v>
      </c>
      <c r="BO18" s="147">
        <v>2176.7021018019605</v>
      </c>
      <c r="BP18" s="147">
        <v>160.62832070780991</v>
      </c>
      <c r="BQ18" s="147">
        <v>1956.7326643084607</v>
      </c>
      <c r="BR18" s="148">
        <v>1747.0982782706574</v>
      </c>
      <c r="BS18" s="148">
        <v>209.63438603780332</v>
      </c>
      <c r="BT18" s="147">
        <v>95.433884629748761</v>
      </c>
      <c r="BU18" s="148">
        <v>52.122037854148125</v>
      </c>
      <c r="BV18" s="148">
        <v>43.311846775600635</v>
      </c>
      <c r="BW18" s="147">
        <v>442.99673930808825</v>
      </c>
      <c r="BX18" s="148">
        <v>34.432561727993289</v>
      </c>
      <c r="BY18" s="148">
        <v>10.616203401817362</v>
      </c>
      <c r="BZ18" s="148">
        <v>397.9479741782776</v>
      </c>
      <c r="CA18" s="147">
        <v>0.4173742695441775</v>
      </c>
      <c r="CB18" s="147">
        <v>0</v>
      </c>
      <c r="CC18" s="158">
        <v>48304.763647977823</v>
      </c>
      <c r="CD18" s="148">
        <v>279.10246097257073</v>
      </c>
      <c r="CE18" s="148">
        <v>47132.262082585803</v>
      </c>
      <c r="CF18" s="148">
        <v>893.39910441945051</v>
      </c>
      <c r="CG18" s="153">
        <v>-43100.432596044266</v>
      </c>
      <c r="CH18" s="153">
        <v>3.6000005820824299E-6</v>
      </c>
      <c r="CI18" s="153">
        <v>226575.2</v>
      </c>
      <c r="CJ18" s="149"/>
      <c r="CK18" s="151">
        <v>251756.33250000005</v>
      </c>
      <c r="CL18" s="144"/>
    </row>
    <row r="19" spans="1:90" s="157" customFormat="1" ht="26.25" customHeight="1" x14ac:dyDescent="0.25">
      <c r="A19" s="293" t="s">
        <v>138</v>
      </c>
      <c r="B19" s="216" t="s">
        <v>103</v>
      </c>
      <c r="C19" s="146">
        <v>61197.199611955941</v>
      </c>
      <c r="D19" s="147">
        <v>268.63489886735107</v>
      </c>
      <c r="E19" s="148">
        <v>268.63489886735107</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59491.580982205662</v>
      </c>
      <c r="AM19" s="148">
        <v>0</v>
      </c>
      <c r="AN19" s="148">
        <v>0</v>
      </c>
      <c r="AO19" s="148">
        <v>59491.580982205662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1436.9837308829274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-16422.85132967055</v>
      </c>
      <c r="CH19" s="153">
        <v>0</v>
      </c>
      <c r="CI19" s="153">
        <v>114962.1</v>
      </c>
      <c r="CJ19" s="149"/>
      <c r="CK19" s="151">
        <v>159736.44828228539</v>
      </c>
      <c r="CL19" s="144"/>
    </row>
    <row r="20" spans="1:90" s="157" customFormat="1" ht="26.25" customHeight="1" x14ac:dyDescent="0.25">
      <c r="A20" s="293" t="s">
        <v>139</v>
      </c>
      <c r="B20" s="216" t="s">
        <v>104</v>
      </c>
      <c r="C20" s="146">
        <v>200710.0637492683</v>
      </c>
      <c r="D20" s="147">
        <v>0</v>
      </c>
      <c r="E20" s="148">
        <v>0</v>
      </c>
      <c r="F20" s="148">
        <v>0</v>
      </c>
      <c r="G20" s="148">
        <v>0</v>
      </c>
      <c r="H20" s="147">
        <v>0</v>
      </c>
      <c r="I20" s="147">
        <v>200710.0637492683</v>
      </c>
      <c r="J20" s="148">
        <v>0</v>
      </c>
      <c r="K20" s="148">
        <v>0</v>
      </c>
      <c r="L20" s="148">
        <v>0</v>
      </c>
      <c r="M20" s="148">
        <v>0</v>
      </c>
      <c r="N20" s="148">
        <v>0</v>
      </c>
      <c r="O20" s="148">
        <v>0</v>
      </c>
      <c r="P20" s="148">
        <v>200710.0637492683</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-14290.782439999981</v>
      </c>
      <c r="CH20" s="153">
        <v>-5737.6572910242248</v>
      </c>
      <c r="CI20" s="153">
        <v>111575.2</v>
      </c>
      <c r="CJ20" s="149"/>
      <c r="CK20" s="151">
        <v>292256.82401824411</v>
      </c>
      <c r="CL20" s="144"/>
    </row>
    <row r="21" spans="1:90" s="157" customFormat="1" ht="26.25" customHeight="1" x14ac:dyDescent="0.25">
      <c r="A21" s="293" t="s">
        <v>140</v>
      </c>
      <c r="B21" s="216" t="s">
        <v>105</v>
      </c>
      <c r="C21" s="146">
        <v>166406.24527672643</v>
      </c>
      <c r="D21" s="147">
        <v>12069.647653808832</v>
      </c>
      <c r="E21" s="148">
        <v>7278.6735229687183</v>
      </c>
      <c r="F21" s="148">
        <v>3944.7776597838192</v>
      </c>
      <c r="G21" s="148">
        <v>846.19647105629315</v>
      </c>
      <c r="H21" s="147">
        <v>391.95746908409865</v>
      </c>
      <c r="I21" s="147">
        <v>19000.882538985112</v>
      </c>
      <c r="J21" s="148">
        <v>3282.7248007254802</v>
      </c>
      <c r="K21" s="148">
        <v>368.1451278810332</v>
      </c>
      <c r="L21" s="148">
        <v>719.99656363475901</v>
      </c>
      <c r="M21" s="148">
        <v>453.80377727029787</v>
      </c>
      <c r="N21" s="148">
        <v>211.8404621583577</v>
      </c>
      <c r="O21" s="148">
        <v>7167.4410136013994</v>
      </c>
      <c r="P21" s="148">
        <v>246.00851245016804</v>
      </c>
      <c r="Q21" s="148">
        <v>456.23973438892563</v>
      </c>
      <c r="R21" s="148">
        <v>472.5250142195992</v>
      </c>
      <c r="S21" s="148">
        <v>1467.8026610430229</v>
      </c>
      <c r="T21" s="148">
        <v>1323.388205998172</v>
      </c>
      <c r="U21" s="148">
        <v>790.49775459520401</v>
      </c>
      <c r="V21" s="148">
        <v>307.69120443550821</v>
      </c>
      <c r="W21" s="148">
        <v>260.80617322144656</v>
      </c>
      <c r="X21" s="148">
        <v>434.26846527497673</v>
      </c>
      <c r="Y21" s="148">
        <v>287.74952764284342</v>
      </c>
      <c r="Z21" s="148">
        <v>75.138974405926746</v>
      </c>
      <c r="AA21" s="148">
        <v>374.8719359489005</v>
      </c>
      <c r="AB21" s="148">
        <v>299.94263008908842</v>
      </c>
      <c r="AC21" s="147">
        <v>926.38169507476027</v>
      </c>
      <c r="AD21" s="147">
        <v>4004.3304829559256</v>
      </c>
      <c r="AE21" s="148">
        <v>132.03412930320721</v>
      </c>
      <c r="AF21" s="148">
        <v>3872.2963536527186</v>
      </c>
      <c r="AG21" s="147">
        <v>18625.567930847243</v>
      </c>
      <c r="AH21" s="147">
        <v>16789.913180043641</v>
      </c>
      <c r="AI21" s="148">
        <v>4934.2887427546157</v>
      </c>
      <c r="AJ21" s="148">
        <v>8068.1463060309261</v>
      </c>
      <c r="AK21" s="148">
        <v>3787.4781312581003</v>
      </c>
      <c r="AL21" s="147">
        <v>56304.307831168211</v>
      </c>
      <c r="AM21" s="148">
        <v>43118.394794396947</v>
      </c>
      <c r="AN21" s="148">
        <v>7957.8709507542717</v>
      </c>
      <c r="AO21" s="148">
        <v>7.5062247385905518</v>
      </c>
      <c r="AP21" s="148">
        <v>3838.1743767332318</v>
      </c>
      <c r="AQ21" s="148">
        <v>1382.3614845451641</v>
      </c>
      <c r="AR21" s="147">
        <v>3282.2012029129019</v>
      </c>
      <c r="AS21" s="147">
        <v>2700.3234932869509</v>
      </c>
      <c r="AT21" s="148">
        <v>411.11219664107523</v>
      </c>
      <c r="AU21" s="148">
        <v>160.82091772405363</v>
      </c>
      <c r="AV21" s="148">
        <v>266.90444445665355</v>
      </c>
      <c r="AW21" s="148">
        <v>1861.4859344651686</v>
      </c>
      <c r="AX21" s="147">
        <v>0</v>
      </c>
      <c r="AY21" s="148">
        <v>0</v>
      </c>
      <c r="AZ21" s="148">
        <v>0</v>
      </c>
      <c r="BA21" s="148">
        <v>0</v>
      </c>
      <c r="BB21" s="147">
        <v>2533.5706717445642</v>
      </c>
      <c r="BC21" s="148">
        <v>0</v>
      </c>
      <c r="BD21" s="147">
        <v>5993.5627367355046</v>
      </c>
      <c r="BE21" s="148">
        <v>3384.2672345159831</v>
      </c>
      <c r="BF21" s="148">
        <v>2154.8988622798079</v>
      </c>
      <c r="BG21" s="148">
        <v>175.04169981124878</v>
      </c>
      <c r="BH21" s="148">
        <v>51.987014643233998</v>
      </c>
      <c r="BI21" s="148">
        <v>227.3679254852315</v>
      </c>
      <c r="BJ21" s="147">
        <v>6783.3420598195753</v>
      </c>
      <c r="BK21" s="148">
        <v>2079.4969282051297</v>
      </c>
      <c r="BL21" s="148">
        <v>247.75013706232698</v>
      </c>
      <c r="BM21" s="148">
        <v>84.50278597088078</v>
      </c>
      <c r="BN21" s="148">
        <v>4371.5922085812381</v>
      </c>
      <c r="BO21" s="147">
        <v>6704.526804004784</v>
      </c>
      <c r="BP21" s="147">
        <v>2184.0037246977754</v>
      </c>
      <c r="BQ21" s="147">
        <v>6964.9875892002601</v>
      </c>
      <c r="BR21" s="148">
        <v>4635.5098804175632</v>
      </c>
      <c r="BS21" s="148">
        <v>2329.4777087826965</v>
      </c>
      <c r="BT21" s="147">
        <v>437.08809319670235</v>
      </c>
      <c r="BU21" s="148">
        <v>254.12532330915371</v>
      </c>
      <c r="BV21" s="148">
        <v>182.96276988754863</v>
      </c>
      <c r="BW21" s="147">
        <v>709.65011915960656</v>
      </c>
      <c r="BX21" s="148">
        <v>123.73110233340115</v>
      </c>
      <c r="BY21" s="148">
        <v>210.84379721399125</v>
      </c>
      <c r="BZ21" s="148">
        <v>375.07521961221414</v>
      </c>
      <c r="CA21" s="147">
        <v>0</v>
      </c>
      <c r="CB21" s="147">
        <v>0</v>
      </c>
      <c r="CC21" s="158">
        <v>60162.576271477534</v>
      </c>
      <c r="CD21" s="148">
        <v>0</v>
      </c>
      <c r="CE21" s="148">
        <v>60162.576271477534</v>
      </c>
      <c r="CF21" s="148">
        <v>0</v>
      </c>
      <c r="CG21" s="153">
        <v>-40637.611002381891</v>
      </c>
      <c r="CH21" s="153">
        <v>-2.4018244119361043E-2</v>
      </c>
      <c r="CI21" s="153">
        <v>350325.57832019997</v>
      </c>
      <c r="CJ21" s="149"/>
      <c r="CK21" s="151">
        <v>536256.7648477779</v>
      </c>
      <c r="CL21" s="144"/>
    </row>
    <row r="22" spans="1:90" s="157" customFormat="1" ht="26.25" customHeight="1" x14ac:dyDescent="0.25">
      <c r="A22" s="293" t="s">
        <v>141</v>
      </c>
      <c r="B22" s="216" t="s">
        <v>106</v>
      </c>
      <c r="C22" s="146">
        <v>42021.476776251911</v>
      </c>
      <c r="D22" s="147">
        <v>9186.6350183468749</v>
      </c>
      <c r="E22" s="148">
        <v>7960.7232765124008</v>
      </c>
      <c r="F22" s="148">
        <v>7.0941120833669205</v>
      </c>
      <c r="G22" s="148">
        <v>1218.8176297511066</v>
      </c>
      <c r="H22" s="147">
        <v>195.11528869611834</v>
      </c>
      <c r="I22" s="147">
        <v>5884.8388596014101</v>
      </c>
      <c r="J22" s="148">
        <v>732.45049324776755</v>
      </c>
      <c r="K22" s="148">
        <v>60.334731760792181</v>
      </c>
      <c r="L22" s="148">
        <v>315.41274319450491</v>
      </c>
      <c r="M22" s="148">
        <v>48.971100110688283</v>
      </c>
      <c r="N22" s="148">
        <v>34.929856139482951</v>
      </c>
      <c r="O22" s="148">
        <v>41.946052488965307</v>
      </c>
      <c r="P22" s="148">
        <v>948.11235497489974</v>
      </c>
      <c r="Q22" s="148">
        <v>67.406412042061362</v>
      </c>
      <c r="R22" s="148">
        <v>554.80461970704232</v>
      </c>
      <c r="S22" s="148">
        <v>1579.7388711153096</v>
      </c>
      <c r="T22" s="148">
        <v>386.65597922890515</v>
      </c>
      <c r="U22" s="148">
        <v>191.27183017783136</v>
      </c>
      <c r="V22" s="148">
        <v>46.190845891300938</v>
      </c>
      <c r="W22" s="148">
        <v>35.124039711589703</v>
      </c>
      <c r="X22" s="148">
        <v>151.09103890001208</v>
      </c>
      <c r="Y22" s="148">
        <v>77.769672006417608</v>
      </c>
      <c r="Z22" s="148">
        <v>32.322353560842707</v>
      </c>
      <c r="AA22" s="148">
        <v>467.97690729869419</v>
      </c>
      <c r="AB22" s="148">
        <v>112.32895804430163</v>
      </c>
      <c r="AC22" s="147">
        <v>15.511259252403271</v>
      </c>
      <c r="AD22" s="147">
        <v>2035.2069613667443</v>
      </c>
      <c r="AE22" s="148">
        <v>497.26239708358941</v>
      </c>
      <c r="AF22" s="148">
        <v>1537.9445642831549</v>
      </c>
      <c r="AG22" s="147">
        <v>5674.1200450900333</v>
      </c>
      <c r="AH22" s="147">
        <v>3801.4307223613123</v>
      </c>
      <c r="AI22" s="148">
        <v>547.92081119098293</v>
      </c>
      <c r="AJ22" s="148">
        <v>1051.9543927538821</v>
      </c>
      <c r="AK22" s="148">
        <v>2201.5555184164473</v>
      </c>
      <c r="AL22" s="147">
        <v>1515.1606636916588</v>
      </c>
      <c r="AM22" s="148">
        <v>1262.8178484575512</v>
      </c>
      <c r="AN22" s="148">
        <v>0.52260168847198674</v>
      </c>
      <c r="AO22" s="148">
        <v>0.50630291420789664</v>
      </c>
      <c r="AP22" s="148">
        <v>188.94076872138103</v>
      </c>
      <c r="AQ22" s="148">
        <v>62.373141910046662</v>
      </c>
      <c r="AR22" s="147">
        <v>1290.9680154373511</v>
      </c>
      <c r="AS22" s="147">
        <v>724.94442120211579</v>
      </c>
      <c r="AT22" s="148">
        <v>29.167548931834343</v>
      </c>
      <c r="AU22" s="148">
        <v>596.57485614192967</v>
      </c>
      <c r="AV22" s="148">
        <v>31.763459921442383</v>
      </c>
      <c r="AW22" s="148">
        <v>67.438556206909382</v>
      </c>
      <c r="AX22" s="147">
        <v>194.79789568932938</v>
      </c>
      <c r="AY22" s="148">
        <v>101.38734604777484</v>
      </c>
      <c r="AZ22" s="148">
        <v>49.403686782005053</v>
      </c>
      <c r="BA22" s="148">
        <v>44.006862859549486</v>
      </c>
      <c r="BB22" s="147">
        <v>57.21786483018743</v>
      </c>
      <c r="BC22" s="148">
        <v>0</v>
      </c>
      <c r="BD22" s="147">
        <v>1163.3985540369015</v>
      </c>
      <c r="BE22" s="148">
        <v>727.48036897874726</v>
      </c>
      <c r="BF22" s="148">
        <v>73.192703521640311</v>
      </c>
      <c r="BG22" s="148">
        <v>289.67166151226729</v>
      </c>
      <c r="BH22" s="148">
        <v>26.278661428358351</v>
      </c>
      <c r="BI22" s="148">
        <v>46.775158595888115</v>
      </c>
      <c r="BJ22" s="147">
        <v>378.3340765879127</v>
      </c>
      <c r="BK22" s="148">
        <v>17.747875401009068</v>
      </c>
      <c r="BL22" s="148">
        <v>223.91189852898583</v>
      </c>
      <c r="BM22" s="148">
        <v>19.814843419801676</v>
      </c>
      <c r="BN22" s="148">
        <v>116.85945923811613</v>
      </c>
      <c r="BO22" s="147">
        <v>1203.9881345175436</v>
      </c>
      <c r="BP22" s="147">
        <v>1238.0604589958964</v>
      </c>
      <c r="BQ22" s="147">
        <v>1145.9326157835942</v>
      </c>
      <c r="BR22" s="148">
        <v>595.47552166919684</v>
      </c>
      <c r="BS22" s="148">
        <v>550.45709411439736</v>
      </c>
      <c r="BT22" s="147">
        <v>2748.7013437720939</v>
      </c>
      <c r="BU22" s="148">
        <v>1371.9026584486387</v>
      </c>
      <c r="BV22" s="148">
        <v>1376.7986853234552</v>
      </c>
      <c r="BW22" s="147">
        <v>2814.2878838865954</v>
      </c>
      <c r="BX22" s="148">
        <v>395.57820417331004</v>
      </c>
      <c r="BY22" s="148">
        <v>98.528454100480786</v>
      </c>
      <c r="BZ22" s="148">
        <v>2320.1812256128046</v>
      </c>
      <c r="CA22" s="147">
        <v>752.82669310583071</v>
      </c>
      <c r="CB22" s="147">
        <v>0</v>
      </c>
      <c r="CC22" s="158">
        <v>104455.31719805233</v>
      </c>
      <c r="CD22" s="148">
        <v>96124.584101099768</v>
      </c>
      <c r="CE22" s="148">
        <v>0</v>
      </c>
      <c r="CF22" s="148">
        <v>8330.733096952561</v>
      </c>
      <c r="CG22" s="153">
        <v>92181.648031351622</v>
      </c>
      <c r="CH22" s="153">
        <v>-6.9343119405084508</v>
      </c>
      <c r="CI22" s="153">
        <v>249587.06</v>
      </c>
      <c r="CJ22" s="149"/>
      <c r="CK22" s="151">
        <v>488238.56769371533</v>
      </c>
      <c r="CL22" s="144"/>
    </row>
    <row r="23" spans="1:90" s="157" customFormat="1" ht="26.25" customHeight="1" x14ac:dyDescent="0.25">
      <c r="A23" s="293" t="s">
        <v>142</v>
      </c>
      <c r="B23" s="216" t="s">
        <v>107</v>
      </c>
      <c r="C23" s="146">
        <v>26704.558926558348</v>
      </c>
      <c r="D23" s="147">
        <v>4070.8637539206284</v>
      </c>
      <c r="E23" s="148">
        <v>258.04494601769255</v>
      </c>
      <c r="F23" s="148">
        <v>2584.8117206713068</v>
      </c>
      <c r="G23" s="148">
        <v>1228.0070872316289</v>
      </c>
      <c r="H23" s="147">
        <v>29.961130544733052</v>
      </c>
      <c r="I23" s="147">
        <v>3133.3175998936413</v>
      </c>
      <c r="J23" s="148">
        <v>4.8549999999999995</v>
      </c>
      <c r="K23" s="148">
        <v>0</v>
      </c>
      <c r="L23" s="148">
        <v>8.8965100606245233</v>
      </c>
      <c r="M23" s="148">
        <v>546.80979162036351</v>
      </c>
      <c r="N23" s="148">
        <v>0</v>
      </c>
      <c r="O23" s="148">
        <v>0</v>
      </c>
      <c r="P23" s="148">
        <v>1742.2062343038283</v>
      </c>
      <c r="Q23" s="148">
        <v>72.839923055704276</v>
      </c>
      <c r="R23" s="148">
        <v>17.180415392610129</v>
      </c>
      <c r="S23" s="148">
        <v>390.68147745526699</v>
      </c>
      <c r="T23" s="148">
        <v>300.53026</v>
      </c>
      <c r="U23" s="148">
        <v>0.2296788765651564</v>
      </c>
      <c r="V23" s="148">
        <v>10.698561909532403</v>
      </c>
      <c r="W23" s="148">
        <v>9.9564020423064861</v>
      </c>
      <c r="X23" s="148">
        <v>8.362581776242943E-2</v>
      </c>
      <c r="Y23" s="148">
        <v>0</v>
      </c>
      <c r="Z23" s="148">
        <v>0</v>
      </c>
      <c r="AA23" s="148">
        <v>14.753046728336093</v>
      </c>
      <c r="AB23" s="148">
        <v>13.596672630740979</v>
      </c>
      <c r="AC23" s="147">
        <v>0</v>
      </c>
      <c r="AD23" s="147">
        <v>0</v>
      </c>
      <c r="AE23" s="148">
        <v>0</v>
      </c>
      <c r="AF23" s="148">
        <v>0</v>
      </c>
      <c r="AG23" s="147">
        <v>171.91267932545389</v>
      </c>
      <c r="AH23" s="147">
        <v>0</v>
      </c>
      <c r="AI23" s="148">
        <v>0</v>
      </c>
      <c r="AJ23" s="148">
        <v>0</v>
      </c>
      <c r="AK23" s="148">
        <v>0</v>
      </c>
      <c r="AL23" s="147">
        <v>19298.50376287389</v>
      </c>
      <c r="AM23" s="148">
        <v>0</v>
      </c>
      <c r="AN23" s="148">
        <v>19298.50376287389</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v>0</v>
      </c>
      <c r="CD23" s="148">
        <v>0</v>
      </c>
      <c r="CE23" s="148">
        <v>0</v>
      </c>
      <c r="CF23" s="148">
        <v>0</v>
      </c>
      <c r="CG23" s="153">
        <v>-66629.376822522026</v>
      </c>
      <c r="CH23" s="153">
        <v>0</v>
      </c>
      <c r="CI23" s="153">
        <v>455450</v>
      </c>
      <c r="CJ23" s="149"/>
      <c r="CK23" s="151">
        <v>415525.18210403633</v>
      </c>
      <c r="CL23" s="144"/>
    </row>
    <row r="24" spans="1:90" s="157" customFormat="1" ht="26.25" customHeight="1" x14ac:dyDescent="0.25">
      <c r="A24" s="293" t="s">
        <v>143</v>
      </c>
      <c r="B24" s="216" t="s">
        <v>108</v>
      </c>
      <c r="C24" s="146">
        <v>158854.04847660687</v>
      </c>
      <c r="D24" s="147">
        <v>75.906906069377882</v>
      </c>
      <c r="E24" s="148">
        <v>75.562950651528396</v>
      </c>
      <c r="F24" s="148">
        <v>0.30182677564610472</v>
      </c>
      <c r="G24" s="148">
        <v>4.2128642203382083E-2</v>
      </c>
      <c r="H24" s="147">
        <v>3.7639411721614429</v>
      </c>
      <c r="I24" s="147">
        <v>158148.78491607658</v>
      </c>
      <c r="J24" s="148">
        <v>104.302939884037</v>
      </c>
      <c r="K24" s="148">
        <v>9.088470081753961</v>
      </c>
      <c r="L24" s="148">
        <v>2.1289526024657897</v>
      </c>
      <c r="M24" s="148">
        <v>26.196991596359329</v>
      </c>
      <c r="N24" s="148">
        <v>17.106893346620559</v>
      </c>
      <c r="O24" s="148">
        <v>34152.488627724852</v>
      </c>
      <c r="P24" s="148">
        <v>123575.95763448488</v>
      </c>
      <c r="Q24" s="148">
        <v>101.89738930331843</v>
      </c>
      <c r="R24" s="148">
        <v>3.2720115155661866</v>
      </c>
      <c r="S24" s="148">
        <v>31.439132887255123</v>
      </c>
      <c r="T24" s="148">
        <v>22.111662142361698</v>
      </c>
      <c r="U24" s="148">
        <v>32.882941269745793</v>
      </c>
      <c r="V24" s="148">
        <v>9.4106580462528218</v>
      </c>
      <c r="W24" s="148">
        <v>8.504248755997903</v>
      </c>
      <c r="X24" s="148">
        <v>18.698787725988261</v>
      </c>
      <c r="Y24" s="148">
        <v>7.7696436006849039</v>
      </c>
      <c r="Z24" s="148">
        <v>0.7579951850324691</v>
      </c>
      <c r="AA24" s="148">
        <v>3.0283219718183658</v>
      </c>
      <c r="AB24" s="148">
        <v>21.741613951607508</v>
      </c>
      <c r="AC24" s="147">
        <v>-4.7949136154878641E-2</v>
      </c>
      <c r="AD24" s="147">
        <v>49.439398710851023</v>
      </c>
      <c r="AE24" s="148">
        <v>10.012832678440789</v>
      </c>
      <c r="AF24" s="148">
        <v>39.426566032410236</v>
      </c>
      <c r="AG24" s="147">
        <v>50.337757649503644</v>
      </c>
      <c r="AH24" s="147">
        <v>193.51490136213977</v>
      </c>
      <c r="AI24" s="148">
        <v>51.938042175003844</v>
      </c>
      <c r="AJ24" s="148">
        <v>54.155149792682799</v>
      </c>
      <c r="AK24" s="148">
        <v>87.421709394453146</v>
      </c>
      <c r="AL24" s="147">
        <v>12.239346214483863</v>
      </c>
      <c r="AM24" s="148">
        <v>7.5179647592778629</v>
      </c>
      <c r="AN24" s="148">
        <v>0.19004116205008187</v>
      </c>
      <c r="AO24" s="148">
        <v>1.6123879723322643</v>
      </c>
      <c r="AP24" s="148">
        <v>1.2734639567118626</v>
      </c>
      <c r="AQ24" s="148">
        <v>1.6454883641117917</v>
      </c>
      <c r="AR24" s="147">
        <v>24.256354387974149</v>
      </c>
      <c r="AS24" s="147">
        <v>26.665984896765149</v>
      </c>
      <c r="AT24" s="148">
        <v>14.581118176017663</v>
      </c>
      <c r="AU24" s="148">
        <v>9.5340079260509505</v>
      </c>
      <c r="AV24" s="148">
        <v>0.9677417569167106</v>
      </c>
      <c r="AW24" s="148">
        <v>1.5831170377798243</v>
      </c>
      <c r="AX24" s="147">
        <v>3.7993564157716904</v>
      </c>
      <c r="AY24" s="148">
        <v>2.4074677376715243</v>
      </c>
      <c r="AZ24" s="148">
        <v>0.81073549283713942</v>
      </c>
      <c r="BA24" s="148">
        <v>0.58115318526302662</v>
      </c>
      <c r="BB24" s="147">
        <v>1.6429385671432095</v>
      </c>
      <c r="BC24" s="148">
        <v>0</v>
      </c>
      <c r="BD24" s="147">
        <v>22.083357343373486</v>
      </c>
      <c r="BE24" s="148">
        <v>9.5716809014477686</v>
      </c>
      <c r="BF24" s="148">
        <v>2.4099598659722874</v>
      </c>
      <c r="BG24" s="148">
        <v>7.3254203021232298</v>
      </c>
      <c r="BH24" s="148">
        <v>0.31358592356101189</v>
      </c>
      <c r="BI24" s="148">
        <v>2.4627103502691892</v>
      </c>
      <c r="BJ24" s="147">
        <v>7.2901684386441863</v>
      </c>
      <c r="BK24" s="148">
        <v>0.68363886342741242</v>
      </c>
      <c r="BL24" s="148">
        <v>1.4756744106721595</v>
      </c>
      <c r="BM24" s="148">
        <v>0.36232031410690418</v>
      </c>
      <c r="BN24" s="148">
        <v>4.7685348504377103</v>
      </c>
      <c r="BO24" s="147">
        <v>25.726522293112644</v>
      </c>
      <c r="BP24" s="147">
        <v>30.820115970126327</v>
      </c>
      <c r="BQ24" s="147">
        <v>25.60414379064542</v>
      </c>
      <c r="BR24" s="148">
        <v>11.734090641154932</v>
      </c>
      <c r="BS24" s="148">
        <v>13.870053149490488</v>
      </c>
      <c r="BT24" s="147">
        <v>48.513192464625249</v>
      </c>
      <c r="BU24" s="148">
        <v>25.849658927299995</v>
      </c>
      <c r="BV24" s="148">
        <v>22.663533537325254</v>
      </c>
      <c r="BW24" s="147">
        <v>93.081101202525986</v>
      </c>
      <c r="BX24" s="148">
        <v>54.615098896261635</v>
      </c>
      <c r="BY24" s="148">
        <v>3.6132486553962719</v>
      </c>
      <c r="BZ24" s="148">
        <v>34.852753650868081</v>
      </c>
      <c r="CA24" s="147">
        <v>10.626022717259849</v>
      </c>
      <c r="CB24" s="147">
        <v>0</v>
      </c>
      <c r="CC24" s="158">
        <v>4970.3497988012987</v>
      </c>
      <c r="CD24" s="148">
        <v>1251.589255890389</v>
      </c>
      <c r="CE24" s="148">
        <v>419.86965652432207</v>
      </c>
      <c r="CF24" s="148">
        <v>3298.8908863865881</v>
      </c>
      <c r="CG24" s="153">
        <v>-15144.417751203495</v>
      </c>
      <c r="CH24" s="153">
        <v>-2066.8825957888894</v>
      </c>
      <c r="CI24" s="153">
        <v>33820.800000000003</v>
      </c>
      <c r="CJ24" s="149"/>
      <c r="CK24" s="151">
        <v>180433.8979284158</v>
      </c>
      <c r="CL24" s="144"/>
    </row>
    <row r="25" spans="1:90" s="157" customFormat="1" ht="26.25" customHeight="1" x14ac:dyDescent="0.25">
      <c r="A25" s="293" t="s">
        <v>144</v>
      </c>
      <c r="B25" s="216" t="s">
        <v>109</v>
      </c>
      <c r="C25" s="146">
        <v>30783.91339906786</v>
      </c>
      <c r="D25" s="147">
        <v>89.639881067277599</v>
      </c>
      <c r="E25" s="148">
        <v>0</v>
      </c>
      <c r="F25" s="148">
        <v>0</v>
      </c>
      <c r="G25" s="148">
        <v>89.639881067277599</v>
      </c>
      <c r="H25" s="147">
        <v>94.59584603123588</v>
      </c>
      <c r="I25" s="147">
        <v>26669.010978007238</v>
      </c>
      <c r="J25" s="148">
        <v>41.966876713627364</v>
      </c>
      <c r="K25" s="148">
        <v>0.10007999999999997</v>
      </c>
      <c r="L25" s="148">
        <v>10.92671719787573</v>
      </c>
      <c r="M25" s="148">
        <v>2.848497016754413</v>
      </c>
      <c r="N25" s="148">
        <v>1.8622556871245755</v>
      </c>
      <c r="O25" s="148">
        <v>12332.994612007617</v>
      </c>
      <c r="P25" s="148">
        <v>2226.4315750295782</v>
      </c>
      <c r="Q25" s="148">
        <v>0</v>
      </c>
      <c r="R25" s="148">
        <v>12.722505515438014</v>
      </c>
      <c r="S25" s="148">
        <v>10498.758742095642</v>
      </c>
      <c r="T25" s="148">
        <v>232.83177305160876</v>
      </c>
      <c r="U25" s="148">
        <v>7.6699269867155913</v>
      </c>
      <c r="V25" s="148">
        <v>5.180493495555309</v>
      </c>
      <c r="W25" s="148">
        <v>4.8211223578886315</v>
      </c>
      <c r="X25" s="148">
        <v>2.7926116934844072</v>
      </c>
      <c r="Y25" s="148">
        <v>0.91442922454492692</v>
      </c>
      <c r="Z25" s="148">
        <v>2.682179930103413</v>
      </c>
      <c r="AA25" s="148">
        <v>1281.3345395875504</v>
      </c>
      <c r="AB25" s="148">
        <v>2.1720404161318538</v>
      </c>
      <c r="AC25" s="147">
        <v>0.50242144943992451</v>
      </c>
      <c r="AD25" s="147">
        <v>0</v>
      </c>
      <c r="AE25" s="148">
        <v>0</v>
      </c>
      <c r="AF25" s="148">
        <v>0</v>
      </c>
      <c r="AG25" s="147">
        <v>3271.4584884568912</v>
      </c>
      <c r="AH25" s="147">
        <v>398.73941720549033</v>
      </c>
      <c r="AI25" s="148">
        <v>329.42621517508445</v>
      </c>
      <c r="AJ25" s="148">
        <v>69.313202030405861</v>
      </c>
      <c r="AK25" s="148">
        <v>0</v>
      </c>
      <c r="AL25" s="147">
        <v>0</v>
      </c>
      <c r="AM25" s="148">
        <v>0</v>
      </c>
      <c r="AN25" s="148">
        <v>0</v>
      </c>
      <c r="AO25" s="148">
        <v>0</v>
      </c>
      <c r="AP25" s="148">
        <v>0</v>
      </c>
      <c r="AQ25" s="148">
        <v>0</v>
      </c>
      <c r="AR25" s="147">
        <v>0</v>
      </c>
      <c r="AS25" s="147">
        <v>109.87486839665229</v>
      </c>
      <c r="AT25" s="148">
        <v>1.5028454565381815</v>
      </c>
      <c r="AU25" s="148">
        <v>0</v>
      </c>
      <c r="AV25" s="148">
        <v>0</v>
      </c>
      <c r="AW25" s="148">
        <v>108.37202294011411</v>
      </c>
      <c r="AX25" s="147">
        <v>0</v>
      </c>
      <c r="AY25" s="148">
        <v>0</v>
      </c>
      <c r="AZ25" s="148">
        <v>0</v>
      </c>
      <c r="BA25" s="148">
        <v>0</v>
      </c>
      <c r="BB25" s="147">
        <v>40.731302016666369</v>
      </c>
      <c r="BC25" s="148">
        <v>0</v>
      </c>
      <c r="BD25" s="147">
        <v>65.460834048971819</v>
      </c>
      <c r="BE25" s="148">
        <v>48.380806000875467</v>
      </c>
      <c r="BF25" s="148">
        <v>1.7258201114483924</v>
      </c>
      <c r="BG25" s="148">
        <v>15.354207936647962</v>
      </c>
      <c r="BH25" s="148">
        <v>0</v>
      </c>
      <c r="BI25" s="148">
        <v>0</v>
      </c>
      <c r="BJ25" s="147">
        <v>43.899362387997819</v>
      </c>
      <c r="BK25" s="148">
        <v>7.9719666409518757</v>
      </c>
      <c r="BL25" s="148">
        <v>0</v>
      </c>
      <c r="BM25" s="148">
        <v>0</v>
      </c>
      <c r="BN25" s="148">
        <v>35.927395747045942</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0.43010999999999999</v>
      </c>
      <c r="CD25" s="148">
        <v>0</v>
      </c>
      <c r="CE25" s="148">
        <v>0.43010999999999999</v>
      </c>
      <c r="CF25" s="148">
        <v>0</v>
      </c>
      <c r="CG25" s="153">
        <v>118077.83649453212</v>
      </c>
      <c r="CH25" s="153">
        <v>-3.600000127335079E-6</v>
      </c>
      <c r="CI25" s="153">
        <v>258934.06</v>
      </c>
      <c r="CJ25" s="149"/>
      <c r="CK25" s="151">
        <v>407796.24</v>
      </c>
      <c r="CL25" s="144"/>
    </row>
    <row r="26" spans="1:90" s="157" customFormat="1" ht="26.25" customHeight="1" x14ac:dyDescent="0.25">
      <c r="A26" s="293" t="s">
        <v>145</v>
      </c>
      <c r="B26" s="216" t="s">
        <v>110</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c r="CL26" s="144"/>
    </row>
    <row r="27" spans="1:90" s="157" customFormat="1" ht="26.25" customHeight="1" x14ac:dyDescent="0.25">
      <c r="A27" s="293" t="s">
        <v>146</v>
      </c>
      <c r="B27" s="216" t="s">
        <v>111</v>
      </c>
      <c r="C27" s="146">
        <v>20783.143947240256</v>
      </c>
      <c r="D27" s="147">
        <v>273.54005799437505</v>
      </c>
      <c r="E27" s="148">
        <v>273.54005799437505</v>
      </c>
      <c r="F27" s="148">
        <v>0</v>
      </c>
      <c r="G27" s="148">
        <v>0</v>
      </c>
      <c r="H27" s="147">
        <v>24.545190583976861</v>
      </c>
      <c r="I27" s="147">
        <v>12103.484403082086</v>
      </c>
      <c r="J27" s="148">
        <v>1491.6701755343333</v>
      </c>
      <c r="K27" s="148">
        <v>0</v>
      </c>
      <c r="L27" s="148">
        <v>409.25759810009185</v>
      </c>
      <c r="M27" s="148">
        <v>7119.6459631676034</v>
      </c>
      <c r="N27" s="148">
        <v>1373.0820590549338</v>
      </c>
      <c r="O27" s="148">
        <v>6.1738797028067856</v>
      </c>
      <c r="P27" s="148">
        <v>128.313918</v>
      </c>
      <c r="Q27" s="148">
        <v>0</v>
      </c>
      <c r="R27" s="148">
        <v>554.98965008733489</v>
      </c>
      <c r="S27" s="148">
        <v>548.78203462793567</v>
      </c>
      <c r="T27" s="148">
        <v>0</v>
      </c>
      <c r="U27" s="148">
        <v>6.9496225388899342</v>
      </c>
      <c r="V27" s="148">
        <v>3.377343763116841</v>
      </c>
      <c r="W27" s="148">
        <v>2.5191440911698684</v>
      </c>
      <c r="X27" s="148">
        <v>8.9146718115621653</v>
      </c>
      <c r="Y27" s="148">
        <v>5.4915445699173988</v>
      </c>
      <c r="Z27" s="148">
        <v>0.50735211203437758</v>
      </c>
      <c r="AA27" s="148">
        <v>440.10776511433926</v>
      </c>
      <c r="AB27" s="148">
        <v>3.7016808060179502</v>
      </c>
      <c r="AC27" s="147">
        <v>0</v>
      </c>
      <c r="AD27" s="147">
        <v>579.4302287111409</v>
      </c>
      <c r="AE27" s="148">
        <v>1.1489233773458722</v>
      </c>
      <c r="AF27" s="148">
        <v>578.28130533379499</v>
      </c>
      <c r="AG27" s="147">
        <v>7243.5937445507579</v>
      </c>
      <c r="AH27" s="147">
        <v>74.055417452834917</v>
      </c>
      <c r="AI27" s="148">
        <v>10.610989631333386</v>
      </c>
      <c r="AJ27" s="148">
        <v>18.648375596995372</v>
      </c>
      <c r="AK27" s="148">
        <v>44.796052224506163</v>
      </c>
      <c r="AL27" s="147">
        <v>0.40529577060444577</v>
      </c>
      <c r="AM27" s="148">
        <v>0.30737357270898746</v>
      </c>
      <c r="AN27" s="148">
        <v>6.5985286989861272E-4</v>
      </c>
      <c r="AO27" s="148">
        <v>6.1116469697405484E-4</v>
      </c>
      <c r="AP27" s="148">
        <v>2.903608881095604E-2</v>
      </c>
      <c r="AQ27" s="148">
        <v>6.7615091517629594E-2</v>
      </c>
      <c r="AR27" s="147">
        <v>22.752936836440373</v>
      </c>
      <c r="AS27" s="147">
        <v>308.52871096569112</v>
      </c>
      <c r="AT27" s="148">
        <v>308.15905146904089</v>
      </c>
      <c r="AU27" s="148">
        <v>0.11070311380298684</v>
      </c>
      <c r="AV27" s="148">
        <v>3.1213747964235004E-2</v>
      </c>
      <c r="AW27" s="148">
        <v>0.22774263488304822</v>
      </c>
      <c r="AX27" s="147">
        <v>0.22519537216169561</v>
      </c>
      <c r="AY27" s="148">
        <v>9.8778477433177941E-2</v>
      </c>
      <c r="AZ27" s="148">
        <v>3.1326716741614087E-2</v>
      </c>
      <c r="BA27" s="148">
        <v>9.5090177986903571E-2</v>
      </c>
      <c r="BB27" s="147">
        <v>0.1625620280660274</v>
      </c>
      <c r="BC27" s="148">
        <v>0</v>
      </c>
      <c r="BD27" s="147">
        <v>12.880673475445661</v>
      </c>
      <c r="BE27" s="148">
        <v>3.2132261610349224</v>
      </c>
      <c r="BF27" s="148">
        <v>0.17815015673711074</v>
      </c>
      <c r="BG27" s="148">
        <v>9.2002163606691418</v>
      </c>
      <c r="BH27" s="148">
        <v>5.0932189630045449E-2</v>
      </c>
      <c r="BI27" s="148">
        <v>0.23814860737443883</v>
      </c>
      <c r="BJ27" s="147">
        <v>0.71751695016028116</v>
      </c>
      <c r="BK27" s="148">
        <v>4.5583630972208744E-2</v>
      </c>
      <c r="BL27" s="148">
        <v>0.63811779426748638</v>
      </c>
      <c r="BM27" s="148">
        <v>2.2985942691225465E-3</v>
      </c>
      <c r="BN27" s="148">
        <v>3.1516930651463458E-2</v>
      </c>
      <c r="BO27" s="147">
        <v>1.7910535217869521</v>
      </c>
      <c r="BP27" s="147">
        <v>42.847916727578436</v>
      </c>
      <c r="BQ27" s="147">
        <v>90.430484663436715</v>
      </c>
      <c r="BR27" s="148">
        <v>59.222761184136289</v>
      </c>
      <c r="BS27" s="148">
        <v>31.207723479300419</v>
      </c>
      <c r="BT27" s="147">
        <v>0.78482364709048924</v>
      </c>
      <c r="BU27" s="148">
        <v>0.40194252019719101</v>
      </c>
      <c r="BV27" s="148">
        <v>0.38288112689329823</v>
      </c>
      <c r="BW27" s="147">
        <v>2.9677349066239271</v>
      </c>
      <c r="BX27" s="148">
        <v>5.6202181966759829E-2</v>
      </c>
      <c r="BY27" s="148">
        <v>2.4695133654331851</v>
      </c>
      <c r="BZ27" s="148">
        <v>0.44201935922398239</v>
      </c>
      <c r="CA27" s="147">
        <v>0</v>
      </c>
      <c r="CB27" s="147">
        <v>0</v>
      </c>
      <c r="CC27" s="158">
        <v>24318.781157021003</v>
      </c>
      <c r="CD27" s="148">
        <v>5814.6920270930414</v>
      </c>
      <c r="CE27" s="148">
        <v>0</v>
      </c>
      <c r="CF27" s="148">
        <v>18504.089129927961</v>
      </c>
      <c r="CG27" s="153">
        <v>804.23935792283737</v>
      </c>
      <c r="CH27" s="153">
        <v>2.1099964000005684</v>
      </c>
      <c r="CI27" s="153">
        <v>0</v>
      </c>
      <c r="CJ27" s="149"/>
      <c r="CK27" s="151">
        <v>45908.274458584099</v>
      </c>
      <c r="CL27" s="144"/>
    </row>
    <row r="28" spans="1:90" s="157" customFormat="1" ht="26.25" customHeight="1" x14ac:dyDescent="0.25">
      <c r="A28" s="293" t="s">
        <v>147</v>
      </c>
      <c r="B28" s="216" t="s">
        <v>112</v>
      </c>
      <c r="C28" s="146">
        <v>10630.731041889847</v>
      </c>
      <c r="D28" s="147">
        <v>786.86644537744746</v>
      </c>
      <c r="E28" s="148">
        <v>501.52478165456029</v>
      </c>
      <c r="F28" s="148">
        <v>232.83691186559707</v>
      </c>
      <c r="G28" s="148">
        <v>52.504751857290117</v>
      </c>
      <c r="H28" s="147">
        <v>29.226517788954013</v>
      </c>
      <c r="I28" s="147">
        <v>1362.2235315219859</v>
      </c>
      <c r="J28" s="148">
        <v>214.36786637209514</v>
      </c>
      <c r="K28" s="148">
        <v>22.336282339100482</v>
      </c>
      <c r="L28" s="148">
        <v>42.10107353940181</v>
      </c>
      <c r="M28" s="148">
        <v>26.819136721394678</v>
      </c>
      <c r="N28" s="148">
        <v>13.966505457614728</v>
      </c>
      <c r="O28" s="148">
        <v>493.9742086447406</v>
      </c>
      <c r="P28" s="148">
        <v>62.653510971731421</v>
      </c>
      <c r="Q28" s="148">
        <v>27.659030070845041</v>
      </c>
      <c r="R28" s="148">
        <v>29.136291654354828</v>
      </c>
      <c r="S28" s="148">
        <v>96.297695404133677</v>
      </c>
      <c r="T28" s="148">
        <v>75.637852568610597</v>
      </c>
      <c r="U28" s="148">
        <v>77.590449285276009</v>
      </c>
      <c r="V28" s="148">
        <v>23.048285470744844</v>
      </c>
      <c r="W28" s="148">
        <v>18.941843309965279</v>
      </c>
      <c r="X28" s="148">
        <v>40.928307206492519</v>
      </c>
      <c r="Y28" s="148">
        <v>26.391735317652969</v>
      </c>
      <c r="Z28" s="148">
        <v>5.4806215733853385</v>
      </c>
      <c r="AA28" s="148">
        <v>22.693311130743368</v>
      </c>
      <c r="AB28" s="148">
        <v>42.199524483702888</v>
      </c>
      <c r="AC28" s="147">
        <v>52.65458144661126</v>
      </c>
      <c r="AD28" s="147">
        <v>250.91038557549322</v>
      </c>
      <c r="AE28" s="148">
        <v>8.706246249221774</v>
      </c>
      <c r="AF28" s="148">
        <v>242.20413932627145</v>
      </c>
      <c r="AG28" s="147">
        <v>1150.5083563938883</v>
      </c>
      <c r="AH28" s="147">
        <v>1044.086214148994</v>
      </c>
      <c r="AI28" s="148">
        <v>294.91561718566231</v>
      </c>
      <c r="AJ28" s="148">
        <v>518.13263895332636</v>
      </c>
      <c r="AK28" s="148">
        <v>231.03795801000535</v>
      </c>
      <c r="AL28" s="147">
        <v>2982.3544021956041</v>
      </c>
      <c r="AM28" s="148">
        <v>2571.8036121340729</v>
      </c>
      <c r="AN28" s="148">
        <v>24.459954777120359</v>
      </c>
      <c r="AO28" s="148">
        <v>0.81735636950547963</v>
      </c>
      <c r="AP28" s="148">
        <v>302.52906054551414</v>
      </c>
      <c r="AQ28" s="148">
        <v>82.744418369391184</v>
      </c>
      <c r="AR28" s="147">
        <v>195.2501680122802</v>
      </c>
      <c r="AS28" s="147">
        <v>184.49831717565257</v>
      </c>
      <c r="AT28" s="148">
        <v>24.289543853270555</v>
      </c>
      <c r="AU28" s="148">
        <v>14.538190939548866</v>
      </c>
      <c r="AV28" s="148">
        <v>16.379597179888414</v>
      </c>
      <c r="AW28" s="148">
        <v>129.29098520294474</v>
      </c>
      <c r="AX28" s="147">
        <v>17.286567753482476</v>
      </c>
      <c r="AY28" s="148">
        <v>4.6756305730310373E-2</v>
      </c>
      <c r="AZ28" s="148">
        <v>4.3112498208622556</v>
      </c>
      <c r="BA28" s="148">
        <v>12.928561626889911</v>
      </c>
      <c r="BB28" s="147">
        <v>152.27063972499838</v>
      </c>
      <c r="BC28" s="148">
        <v>0</v>
      </c>
      <c r="BD28" s="147">
        <v>454.43814758400606</v>
      </c>
      <c r="BE28" s="148">
        <v>243.46154226484009</v>
      </c>
      <c r="BF28" s="148">
        <v>175.38641483146858</v>
      </c>
      <c r="BG28" s="148">
        <v>10.631579582191996</v>
      </c>
      <c r="BH28" s="148">
        <v>10.701173188586889</v>
      </c>
      <c r="BI28" s="148">
        <v>14.257437716918501</v>
      </c>
      <c r="BJ28" s="147">
        <v>661.7136757014847</v>
      </c>
      <c r="BK28" s="148">
        <v>357.54328876976638</v>
      </c>
      <c r="BL28" s="148">
        <v>18.420148010183347</v>
      </c>
      <c r="BM28" s="148">
        <v>7.4437009521984026</v>
      </c>
      <c r="BN28" s="148">
        <v>278.30653796933655</v>
      </c>
      <c r="BO28" s="147">
        <v>533.4901677420238</v>
      </c>
      <c r="BP28" s="147">
        <v>135.68853098491422</v>
      </c>
      <c r="BQ28" s="147">
        <v>534.14665401198522</v>
      </c>
      <c r="BR28" s="148">
        <v>386.89082547988926</v>
      </c>
      <c r="BS28" s="148">
        <v>147.2558285320959</v>
      </c>
      <c r="BT28" s="147">
        <v>31.542834272861281</v>
      </c>
      <c r="BU28" s="148">
        <v>18.119097587117345</v>
      </c>
      <c r="BV28" s="148">
        <v>13.423736685743936</v>
      </c>
      <c r="BW28" s="147">
        <v>71.574904477178478</v>
      </c>
      <c r="BX28" s="148">
        <v>9.4878309537165482</v>
      </c>
      <c r="BY28" s="148">
        <v>12.778966346446218</v>
      </c>
      <c r="BZ28" s="148">
        <v>49.308107177015707</v>
      </c>
      <c r="CA28" s="147">
        <v>0</v>
      </c>
      <c r="CB28" s="147">
        <v>0</v>
      </c>
      <c r="CC28" s="158">
        <v>6766.1179715194921</v>
      </c>
      <c r="CD28" s="148">
        <v>0</v>
      </c>
      <c r="CE28" s="148">
        <v>6746.1202807352292</v>
      </c>
      <c r="CF28" s="148">
        <v>19.997690784262666</v>
      </c>
      <c r="CG28" s="153">
        <v>-5957.8926333805939</v>
      </c>
      <c r="CH28" s="153">
        <v>0.27908367537384038</v>
      </c>
      <c r="CI28" s="153">
        <v>24414.145854999999</v>
      </c>
      <c r="CJ28" s="149"/>
      <c r="CK28" s="151">
        <v>35853.381318704116</v>
      </c>
      <c r="CL28" s="144"/>
    </row>
    <row r="29" spans="1:90" s="157" customFormat="1" ht="26.25" customHeight="1" x14ac:dyDescent="0.25">
      <c r="A29" s="293" t="s">
        <v>148</v>
      </c>
      <c r="B29" s="216" t="s">
        <v>113</v>
      </c>
      <c r="C29" s="146">
        <v>3789.0761096247397</v>
      </c>
      <c r="D29" s="147">
        <v>1119.5548882709084</v>
      </c>
      <c r="E29" s="148">
        <v>1119.5548882709084</v>
      </c>
      <c r="F29" s="148">
        <v>0</v>
      </c>
      <c r="G29" s="148">
        <v>0</v>
      </c>
      <c r="H29" s="147">
        <v>0</v>
      </c>
      <c r="I29" s="147">
        <v>1353.5044362795509</v>
      </c>
      <c r="J29" s="148">
        <v>919.04553102164482</v>
      </c>
      <c r="K29" s="148">
        <v>0</v>
      </c>
      <c r="L29" s="148">
        <v>9.8250687127877292</v>
      </c>
      <c r="M29" s="148">
        <v>54.477070171194313</v>
      </c>
      <c r="N29" s="148">
        <v>47.770638302914364</v>
      </c>
      <c r="O29" s="148">
        <v>0.19763673421828518</v>
      </c>
      <c r="P29" s="148">
        <v>238.76351999999997</v>
      </c>
      <c r="Q29" s="148">
        <v>9.94848</v>
      </c>
      <c r="R29" s="148">
        <v>11.439802881720102</v>
      </c>
      <c r="S29" s="148">
        <v>0</v>
      </c>
      <c r="T29" s="148">
        <v>0</v>
      </c>
      <c r="U29" s="148">
        <v>12.163590587829917</v>
      </c>
      <c r="V29" s="148">
        <v>5.3835894948769401</v>
      </c>
      <c r="W29" s="148">
        <v>3.9181243743555352</v>
      </c>
      <c r="X29" s="148">
        <v>15.602921962151703</v>
      </c>
      <c r="Y29" s="148">
        <v>9.6115867400713899</v>
      </c>
      <c r="Z29" s="148">
        <v>0.88799403710387936</v>
      </c>
      <c r="AA29" s="148">
        <v>8.6560684550710647</v>
      </c>
      <c r="AB29" s="148">
        <v>5.8128128036106324</v>
      </c>
      <c r="AC29" s="147">
        <v>0</v>
      </c>
      <c r="AD29" s="147">
        <v>1132.1565795990243</v>
      </c>
      <c r="AE29" s="148">
        <v>2.0092132041227888E-2</v>
      </c>
      <c r="AF29" s="148">
        <v>1132.136487466983</v>
      </c>
      <c r="AG29" s="147">
        <v>172.57681682309644</v>
      </c>
      <c r="AH29" s="147">
        <v>1.2211459020029212</v>
      </c>
      <c r="AI29" s="148">
        <v>0.18556277029836207</v>
      </c>
      <c r="AJ29" s="148">
        <v>0.25219912719442428</v>
      </c>
      <c r="AK29" s="148">
        <v>0.7833840045101349</v>
      </c>
      <c r="AL29" s="147">
        <v>7.0877277800260874E-3</v>
      </c>
      <c r="AM29" s="148">
        <v>5.3752848367657298E-3</v>
      </c>
      <c r="AN29" s="148">
        <v>1.1539369161773915E-5</v>
      </c>
      <c r="AO29" s="148">
        <v>1.068792056342943E-5</v>
      </c>
      <c r="AP29" s="148">
        <v>5.0777705620217556E-4</v>
      </c>
      <c r="AQ29" s="148">
        <v>1.1824385973329787E-3</v>
      </c>
      <c r="AR29" s="147">
        <v>1.7589799047455457</v>
      </c>
      <c r="AS29" s="147">
        <v>0.62548494025964985</v>
      </c>
      <c r="AT29" s="148">
        <v>6.213108115713839E-2</v>
      </c>
      <c r="AU29" s="148">
        <v>1.9359529310326641E-3</v>
      </c>
      <c r="AV29" s="148">
        <v>5.4585950461535459E-4</v>
      </c>
      <c r="AW29" s="148">
        <v>0.56087204666686341</v>
      </c>
      <c r="AX29" s="147">
        <v>0.47735718963016283</v>
      </c>
      <c r="AY29" s="148">
        <v>0.21790768777087499</v>
      </c>
      <c r="AZ29" s="148">
        <v>6.7879670765986014E-2</v>
      </c>
      <c r="BA29" s="148">
        <v>0.19156983109330186</v>
      </c>
      <c r="BB29" s="147">
        <v>0.16266056445337046</v>
      </c>
      <c r="BC29" s="148">
        <v>0</v>
      </c>
      <c r="BD29" s="147">
        <v>3.4685284158050491</v>
      </c>
      <c r="BE29" s="148">
        <v>2.6176104450780566</v>
      </c>
      <c r="BF29" s="148">
        <v>0.40022777243973784</v>
      </c>
      <c r="BG29" s="148">
        <v>0.16089146201677607</v>
      </c>
      <c r="BH29" s="148">
        <v>0.12064713311386466</v>
      </c>
      <c r="BI29" s="148">
        <v>0.16915160315661359</v>
      </c>
      <c r="BJ29" s="147">
        <v>1.670679460856261</v>
      </c>
      <c r="BK29" s="148">
        <v>0.10947238826046206</v>
      </c>
      <c r="BL29" s="148">
        <v>1.560615713759218</v>
      </c>
      <c r="BM29" s="148">
        <v>4.0197336458684279E-5</v>
      </c>
      <c r="BN29" s="148">
        <v>5.5116150012220937E-4</v>
      </c>
      <c r="BO29" s="147">
        <v>3.1321569882041322E-2</v>
      </c>
      <c r="BP29" s="147">
        <v>0.68479092479833736</v>
      </c>
      <c r="BQ29" s="147">
        <v>1.1119157308124656</v>
      </c>
      <c r="BR29" s="148">
        <v>0.56616158113128057</v>
      </c>
      <c r="BS29" s="148">
        <v>0.54575414968118507</v>
      </c>
      <c r="BT29" s="147">
        <v>1.3724832009987998E-2</v>
      </c>
      <c r="BU29" s="148">
        <v>7.0290868373154378E-3</v>
      </c>
      <c r="BV29" s="148">
        <v>6.6957451726725598E-3</v>
      </c>
      <c r="BW29" s="147">
        <v>4.9711489123858296E-2</v>
      </c>
      <c r="BX29" s="148">
        <v>9.8285201898308506E-4</v>
      </c>
      <c r="BY29" s="148">
        <v>4.0998694877723868E-2</v>
      </c>
      <c r="BZ29" s="148">
        <v>7.7299422271513447E-3</v>
      </c>
      <c r="CA29" s="147">
        <v>0</v>
      </c>
      <c r="CB29" s="147">
        <v>0</v>
      </c>
      <c r="CC29" s="158">
        <v>0</v>
      </c>
      <c r="CD29" s="148">
        <v>0</v>
      </c>
      <c r="CE29" s="148">
        <v>0</v>
      </c>
      <c r="CF29" s="148">
        <v>0</v>
      </c>
      <c r="CG29" s="153">
        <v>-3072.1490918162308</v>
      </c>
      <c r="CH29" s="153">
        <v>3.5999999852265319E-6</v>
      </c>
      <c r="CI29" s="153">
        <v>0</v>
      </c>
      <c r="CJ29" s="149"/>
      <c r="CK29" s="151">
        <v>716.92702140850895</v>
      </c>
      <c r="CL29" s="144"/>
    </row>
    <row r="30" spans="1:90" s="157" customFormat="1" ht="26.25" customHeight="1" x14ac:dyDescent="0.25">
      <c r="A30" s="293" t="s">
        <v>149</v>
      </c>
      <c r="B30" s="216" t="s">
        <v>114</v>
      </c>
      <c r="C30" s="146">
        <v>250132.61533522993</v>
      </c>
      <c r="D30" s="147">
        <v>4731.7896765587129</v>
      </c>
      <c r="E30" s="148">
        <v>4731.7896765587129</v>
      </c>
      <c r="F30" s="148">
        <v>0</v>
      </c>
      <c r="G30" s="148">
        <v>0</v>
      </c>
      <c r="H30" s="147">
        <v>877.04661803025726</v>
      </c>
      <c r="I30" s="147">
        <v>126786.50648600653</v>
      </c>
      <c r="J30" s="148">
        <v>22334.793949157502</v>
      </c>
      <c r="K30" s="148">
        <v>3660.615471015602</v>
      </c>
      <c r="L30" s="148">
        <v>609.88260987853391</v>
      </c>
      <c r="M30" s="148">
        <v>4786.4887251530281</v>
      </c>
      <c r="N30" s="148">
        <v>2749.333110375248</v>
      </c>
      <c r="O30" s="148">
        <v>3.3604466895173637</v>
      </c>
      <c r="P30" s="148">
        <v>48551.305172657958</v>
      </c>
      <c r="Q30" s="148">
        <v>2758.3521297394027</v>
      </c>
      <c r="R30" s="148">
        <v>1058.6644143971366</v>
      </c>
      <c r="S30" s="148">
        <v>7970.1561783973102</v>
      </c>
      <c r="T30" s="148">
        <v>22495.40670375093</v>
      </c>
      <c r="U30" s="148">
        <v>2098.993293159197</v>
      </c>
      <c r="V30" s="148">
        <v>848.24137003108012</v>
      </c>
      <c r="W30" s="148">
        <v>655.73060352537027</v>
      </c>
      <c r="X30" s="148">
        <v>2130.6229678530995</v>
      </c>
      <c r="Y30" s="148">
        <v>1521.8344096216019</v>
      </c>
      <c r="Z30" s="148">
        <v>329.52405595917196</v>
      </c>
      <c r="AA30" s="148">
        <v>886.31533255981481</v>
      </c>
      <c r="AB30" s="148">
        <v>1336.8855420850141</v>
      </c>
      <c r="AC30" s="147">
        <v>20516.584383951733</v>
      </c>
      <c r="AD30" s="147">
        <v>7081.7824973836305</v>
      </c>
      <c r="AE30" s="148">
        <v>1336.7187362739273</v>
      </c>
      <c r="AF30" s="148">
        <v>5745.0637611097027</v>
      </c>
      <c r="AG30" s="147">
        <v>10313.450967818642</v>
      </c>
      <c r="AH30" s="147">
        <v>19463.238077735594</v>
      </c>
      <c r="AI30" s="148">
        <v>2034.0145798255098</v>
      </c>
      <c r="AJ30" s="148">
        <v>5596.7113021041141</v>
      </c>
      <c r="AK30" s="148">
        <v>11832.51219580597</v>
      </c>
      <c r="AL30" s="147">
        <v>9829.4490410639555</v>
      </c>
      <c r="AM30" s="148">
        <v>7215.0258801841464</v>
      </c>
      <c r="AN30" s="148">
        <v>9.814492580557264</v>
      </c>
      <c r="AO30" s="148">
        <v>6.900719196278116</v>
      </c>
      <c r="AP30" s="148">
        <v>1363.5667572459299</v>
      </c>
      <c r="AQ30" s="148">
        <v>1234.1411918570432</v>
      </c>
      <c r="AR30" s="147">
        <v>7466.1993488345206</v>
      </c>
      <c r="AS30" s="147">
        <v>2570.1580750925191</v>
      </c>
      <c r="AT30" s="148">
        <v>326.07673821750581</v>
      </c>
      <c r="AU30" s="148">
        <v>480.37074559444011</v>
      </c>
      <c r="AV30" s="148">
        <v>718.48985692409144</v>
      </c>
      <c r="AW30" s="148">
        <v>1045.2207343564819</v>
      </c>
      <c r="AX30" s="147">
        <v>1384.9832498016958</v>
      </c>
      <c r="AY30" s="148">
        <v>686.52699625500281</v>
      </c>
      <c r="AZ30" s="148">
        <v>311.6080812995653</v>
      </c>
      <c r="BA30" s="148">
        <v>386.84817224712759</v>
      </c>
      <c r="BB30" s="147">
        <v>411.82861045651475</v>
      </c>
      <c r="BC30" s="148">
        <v>0</v>
      </c>
      <c r="BD30" s="147">
        <v>7597.0512482336298</v>
      </c>
      <c r="BE30" s="148">
        <v>5385.007637242993</v>
      </c>
      <c r="BF30" s="148">
        <v>746.69290272638341</v>
      </c>
      <c r="BG30" s="148">
        <v>886.67140953695207</v>
      </c>
      <c r="BH30" s="148">
        <v>228.53334933286777</v>
      </c>
      <c r="BI30" s="148">
        <v>350.14594939443339</v>
      </c>
      <c r="BJ30" s="147">
        <v>3729.1191918369445</v>
      </c>
      <c r="BK30" s="148">
        <v>175.49488523551736</v>
      </c>
      <c r="BL30" s="148">
        <v>2330.6172482807283</v>
      </c>
      <c r="BM30" s="148">
        <v>122.59390512522035</v>
      </c>
      <c r="BN30" s="148">
        <v>1100.4131531954786</v>
      </c>
      <c r="BO30" s="147">
        <v>7092.9706798142888</v>
      </c>
      <c r="BP30" s="147">
        <v>6200.7766502707564</v>
      </c>
      <c r="BQ30" s="147">
        <v>6545.5757259853663</v>
      </c>
      <c r="BR30" s="148">
        <v>4520.9216308592922</v>
      </c>
      <c r="BS30" s="148">
        <v>2024.6540951260738</v>
      </c>
      <c r="BT30" s="147">
        <v>2126.7066665045713</v>
      </c>
      <c r="BU30" s="148">
        <v>1168.9062080832321</v>
      </c>
      <c r="BV30" s="148">
        <v>957.80045842133916</v>
      </c>
      <c r="BW30" s="147">
        <v>3910.0846340757766</v>
      </c>
      <c r="BX30" s="148">
        <v>982.57188652909508</v>
      </c>
      <c r="BY30" s="148">
        <v>316.03420513318554</v>
      </c>
      <c r="BZ30" s="148">
        <v>2611.4785424134961</v>
      </c>
      <c r="CA30" s="147">
        <v>1497.3135057743009</v>
      </c>
      <c r="CB30" s="147">
        <v>0</v>
      </c>
      <c r="CC30" s="158">
        <v>66725.94003683058</v>
      </c>
      <c r="CD30" s="148">
        <v>11524.504757249022</v>
      </c>
      <c r="CE30" s="148">
        <v>59.999703367969559</v>
      </c>
      <c r="CF30" s="148">
        <v>55141.435576213582</v>
      </c>
      <c r="CG30" s="153">
        <v>-41363.60840855405</v>
      </c>
      <c r="CH30" s="153">
        <v>-1555.993378982068</v>
      </c>
      <c r="CI30" s="153">
        <v>52520.4</v>
      </c>
      <c r="CJ30" s="149"/>
      <c r="CK30" s="151">
        <v>326459.35358452442</v>
      </c>
      <c r="CL30" s="144"/>
    </row>
    <row r="31" spans="1:90" s="157" customFormat="1" ht="26.25" customHeight="1" x14ac:dyDescent="0.25">
      <c r="A31" s="293" t="s">
        <v>150</v>
      </c>
      <c r="B31" s="216" t="s">
        <v>115</v>
      </c>
      <c r="C31" s="146">
        <v>32054.483478904582</v>
      </c>
      <c r="D31" s="147">
        <v>59.837400121624889</v>
      </c>
      <c r="E31" s="148">
        <v>59.837400121624889</v>
      </c>
      <c r="F31" s="148">
        <v>0</v>
      </c>
      <c r="G31" s="148">
        <v>0</v>
      </c>
      <c r="H31" s="147">
        <v>18.038030596832666</v>
      </c>
      <c r="I31" s="147">
        <v>27436.91093426081</v>
      </c>
      <c r="J31" s="148">
        <v>1939.1586797360299</v>
      </c>
      <c r="K31" s="148">
        <v>16.975887506808846</v>
      </c>
      <c r="L31" s="148">
        <v>7.1919706122191869</v>
      </c>
      <c r="M31" s="148">
        <v>602.01463802816886</v>
      </c>
      <c r="N31" s="148">
        <v>527.90327078768235</v>
      </c>
      <c r="O31" s="148">
        <v>0.14467049808444332</v>
      </c>
      <c r="P31" s="148">
        <v>22281.820984775626</v>
      </c>
      <c r="Q31" s="148">
        <v>567.14217882070329</v>
      </c>
      <c r="R31" s="148">
        <v>8.3739593625261275</v>
      </c>
      <c r="S31" s="148">
        <v>347.09373412643276</v>
      </c>
      <c r="T31" s="148">
        <v>1132.7547</v>
      </c>
      <c r="U31" s="148">
        <v>0</v>
      </c>
      <c r="V31" s="148">
        <v>0</v>
      </c>
      <c r="W31" s="148">
        <v>0</v>
      </c>
      <c r="X31" s="148">
        <v>0</v>
      </c>
      <c r="Y31" s="148">
        <v>0</v>
      </c>
      <c r="Z31" s="148">
        <v>0</v>
      </c>
      <c r="AA31" s="148">
        <v>6.3362600065282244</v>
      </c>
      <c r="AB31" s="148">
        <v>0</v>
      </c>
      <c r="AC31" s="147">
        <v>1324.349379656371</v>
      </c>
      <c r="AD31" s="147">
        <v>762.06591112894705</v>
      </c>
      <c r="AE31" s="148">
        <v>14.676258092533729</v>
      </c>
      <c r="AF31" s="148">
        <v>747.38965303641328</v>
      </c>
      <c r="AG31" s="147">
        <v>126.32658673690629</v>
      </c>
      <c r="AH31" s="147">
        <v>501.91253311988959</v>
      </c>
      <c r="AI31" s="148">
        <v>67.146561805069524</v>
      </c>
      <c r="AJ31" s="148">
        <v>160.04322202528115</v>
      </c>
      <c r="AK31" s="148">
        <v>274.72274928953891</v>
      </c>
      <c r="AL31" s="147">
        <v>59.050732222709769</v>
      </c>
      <c r="AM31" s="148">
        <v>0.91025622456844812</v>
      </c>
      <c r="AN31" s="148">
        <v>1.9540885601548796E-3</v>
      </c>
      <c r="AO31" s="148">
        <v>1.8099033848424804E-3</v>
      </c>
      <c r="AP31" s="148">
        <v>55.048663866187908</v>
      </c>
      <c r="AQ31" s="148">
        <v>3.0880481400084148</v>
      </c>
      <c r="AR31" s="147">
        <v>254.23620903265987</v>
      </c>
      <c r="AS31" s="147">
        <v>36.56576262067265</v>
      </c>
      <c r="AT31" s="148">
        <v>2.252696709339145</v>
      </c>
      <c r="AU31" s="148">
        <v>12.708497794031151</v>
      </c>
      <c r="AV31" s="148">
        <v>1.2632889692058815</v>
      </c>
      <c r="AW31" s="148">
        <v>20.341279148096472</v>
      </c>
      <c r="AX31" s="147">
        <v>22.957156732151635</v>
      </c>
      <c r="AY31" s="148">
        <v>11.019570915166318</v>
      </c>
      <c r="AZ31" s="148">
        <v>4.1617090201927383</v>
      </c>
      <c r="BA31" s="148">
        <v>7.7758767967925797</v>
      </c>
      <c r="BB31" s="147">
        <v>6.8622183013540017</v>
      </c>
      <c r="BC31" s="148">
        <v>0</v>
      </c>
      <c r="BD31" s="147">
        <v>172.0936882194743</v>
      </c>
      <c r="BE31" s="148">
        <v>107.52149041076848</v>
      </c>
      <c r="BF31" s="148">
        <v>15.614006405198708</v>
      </c>
      <c r="BG31" s="148">
        <v>37.199695332605863</v>
      </c>
      <c r="BH31" s="148">
        <v>4.8989567070728492</v>
      </c>
      <c r="BI31" s="148">
        <v>6.8595393638284099</v>
      </c>
      <c r="BJ31" s="147">
        <v>72.238162156372326</v>
      </c>
      <c r="BK31" s="148">
        <v>4.1987811115074516</v>
      </c>
      <c r="BL31" s="148">
        <v>58.740060838535989</v>
      </c>
      <c r="BM31" s="148">
        <v>4.7909282143147065</v>
      </c>
      <c r="BN31" s="148">
        <v>4.5083919920141842</v>
      </c>
      <c r="BO31" s="147">
        <v>108.87691048256978</v>
      </c>
      <c r="BP31" s="147">
        <v>255.93671725078536</v>
      </c>
      <c r="BQ31" s="147">
        <v>575.3728269928497</v>
      </c>
      <c r="BR31" s="148">
        <v>315.34153253639857</v>
      </c>
      <c r="BS31" s="148">
        <v>260.03129445645106</v>
      </c>
      <c r="BT31" s="147">
        <v>110.47909426898167</v>
      </c>
      <c r="BU31" s="148">
        <v>68.618359932182329</v>
      </c>
      <c r="BV31" s="148">
        <v>41.860734336799332</v>
      </c>
      <c r="BW31" s="147">
        <v>132.98009959936053</v>
      </c>
      <c r="BX31" s="148">
        <v>58.175300756087502</v>
      </c>
      <c r="BY31" s="148">
        <v>10.787419516610065</v>
      </c>
      <c r="BZ31" s="148">
        <v>64.017379326662976</v>
      </c>
      <c r="CA31" s="147">
        <v>17.393125403260473</v>
      </c>
      <c r="CB31" s="147">
        <v>0</v>
      </c>
      <c r="CC31" s="158">
        <v>5439.1909436578935</v>
      </c>
      <c r="CD31" s="160">
        <v>4895.767519926344</v>
      </c>
      <c r="CE31" s="160">
        <v>0</v>
      </c>
      <c r="CF31" s="160">
        <v>543.42342373154963</v>
      </c>
      <c r="CG31" s="161">
        <v>0</v>
      </c>
      <c r="CH31" s="161">
        <v>-30.940403563141444</v>
      </c>
      <c r="CI31" s="161">
        <v>0</v>
      </c>
      <c r="CJ31" s="149"/>
      <c r="CK31" s="151">
        <v>37462.734018999327</v>
      </c>
      <c r="CL31" s="144"/>
    </row>
    <row r="32" spans="1:90" s="157" customFormat="1" ht="26.25" customHeight="1" x14ac:dyDescent="0.25">
      <c r="A32" s="291" t="s">
        <v>151</v>
      </c>
      <c r="B32" s="212" t="s">
        <v>116</v>
      </c>
      <c r="C32" s="154">
        <v>14620.548937626083</v>
      </c>
      <c r="D32" s="154">
        <v>0</v>
      </c>
      <c r="E32" s="154">
        <v>0</v>
      </c>
      <c r="F32" s="154">
        <v>0</v>
      </c>
      <c r="G32" s="154">
        <v>0</v>
      </c>
      <c r="H32" s="154">
        <v>1162.375596496558</v>
      </c>
      <c r="I32" s="154">
        <v>12302.187590571109</v>
      </c>
      <c r="J32" s="154">
        <v>146.69825065718189</v>
      </c>
      <c r="K32" s="154">
        <v>28.825406369840998</v>
      </c>
      <c r="L32" s="154">
        <v>3.1641127840169996</v>
      </c>
      <c r="M32" s="154">
        <v>563.36582255494704</v>
      </c>
      <c r="N32" s="154">
        <v>494.01234054849323</v>
      </c>
      <c r="O32" s="154">
        <v>1987.66</v>
      </c>
      <c r="P32" s="154">
        <v>239.80332890104501</v>
      </c>
      <c r="Q32" s="154">
        <v>0.26916000000000001</v>
      </c>
      <c r="R32" s="154">
        <v>6.1103479463343735</v>
      </c>
      <c r="S32" s="154">
        <v>8718.0849053494767</v>
      </c>
      <c r="T32" s="154">
        <v>108.94688000000002</v>
      </c>
      <c r="U32" s="154">
        <v>0</v>
      </c>
      <c r="V32" s="154">
        <v>0</v>
      </c>
      <c r="W32" s="154">
        <v>0</v>
      </c>
      <c r="X32" s="154">
        <v>0</v>
      </c>
      <c r="Y32" s="154">
        <v>0</v>
      </c>
      <c r="Z32" s="154">
        <v>0</v>
      </c>
      <c r="AA32" s="154">
        <v>5.247035459773481</v>
      </c>
      <c r="AB32" s="154">
        <v>0</v>
      </c>
      <c r="AC32" s="154">
        <v>0</v>
      </c>
      <c r="AD32" s="154">
        <v>1098.7075841290221</v>
      </c>
      <c r="AE32" s="154">
        <v>0</v>
      </c>
      <c r="AF32" s="154">
        <v>1098.7075841290221</v>
      </c>
      <c r="AG32" s="154">
        <v>57.278166429393131</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330061.83897142141</v>
      </c>
      <c r="CH32" s="154">
        <v>4469.2847428571804</v>
      </c>
      <c r="CI32" s="154">
        <v>0</v>
      </c>
      <c r="CJ32" s="154">
        <v>1634379.7884368065</v>
      </c>
      <c r="CK32" s="154">
        <v>1983531.4610887112</v>
      </c>
      <c r="CL32" s="144"/>
    </row>
    <row r="33" spans="1:90" s="157" customFormat="1" ht="26.25" customHeight="1" x14ac:dyDescent="0.25">
      <c r="A33" s="294" t="s">
        <v>152</v>
      </c>
      <c r="B33" s="217" t="s">
        <v>117</v>
      </c>
      <c r="C33" s="146">
        <v>5606.4080212721565</v>
      </c>
      <c r="D33" s="147">
        <v>0</v>
      </c>
      <c r="E33" s="148">
        <v>0</v>
      </c>
      <c r="F33" s="148">
        <v>0</v>
      </c>
      <c r="G33" s="148">
        <v>0</v>
      </c>
      <c r="H33" s="147">
        <v>624.63053812612714</v>
      </c>
      <c r="I33" s="147">
        <v>4981.7774831460292</v>
      </c>
      <c r="J33" s="148">
        <v>140.11399999999998</v>
      </c>
      <c r="K33" s="148">
        <v>0</v>
      </c>
      <c r="L33" s="148">
        <v>0</v>
      </c>
      <c r="M33" s="148">
        <v>163.26469646277246</v>
      </c>
      <c r="N33" s="148">
        <v>143.16589966841127</v>
      </c>
      <c r="O33" s="148">
        <v>0</v>
      </c>
      <c r="P33" s="148">
        <v>6.4598399999999998</v>
      </c>
      <c r="Q33" s="148">
        <v>0.26916000000000001</v>
      </c>
      <c r="R33" s="148">
        <v>0</v>
      </c>
      <c r="S33" s="148">
        <v>4528.5038870148455</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5606.4080212721565</v>
      </c>
      <c r="CL33" s="144"/>
    </row>
    <row r="34" spans="1:90" s="157" customFormat="1" ht="26.25" customHeight="1" x14ac:dyDescent="0.25">
      <c r="A34" s="295" t="s">
        <v>153</v>
      </c>
      <c r="B34" s="213" t="s">
        <v>118</v>
      </c>
      <c r="C34" s="146">
        <v>9014.1409163539265</v>
      </c>
      <c r="D34" s="147">
        <v>0</v>
      </c>
      <c r="E34" s="148">
        <v>0</v>
      </c>
      <c r="F34" s="148">
        <v>0</v>
      </c>
      <c r="G34" s="148">
        <v>0</v>
      </c>
      <c r="H34" s="147">
        <v>537.7450583704308</v>
      </c>
      <c r="I34" s="147">
        <v>7320.4101074250812</v>
      </c>
      <c r="J34" s="148">
        <v>6.5842506571819142</v>
      </c>
      <c r="K34" s="148">
        <v>28.825406369840998</v>
      </c>
      <c r="L34" s="148">
        <v>3.1641127840169996</v>
      </c>
      <c r="M34" s="148">
        <v>400.10112609217452</v>
      </c>
      <c r="N34" s="148">
        <v>350.84644088008196</v>
      </c>
      <c r="O34" s="148">
        <v>1987.66</v>
      </c>
      <c r="P34" s="148">
        <v>233.34348890104502</v>
      </c>
      <c r="Q34" s="148">
        <v>0</v>
      </c>
      <c r="R34" s="148">
        <v>6.1103479463343735</v>
      </c>
      <c r="S34" s="148">
        <v>4189.5810183346312</v>
      </c>
      <c r="T34" s="148">
        <v>108.94688000000002</v>
      </c>
      <c r="U34" s="148">
        <v>0</v>
      </c>
      <c r="V34" s="148">
        <v>0</v>
      </c>
      <c r="W34" s="148">
        <v>0</v>
      </c>
      <c r="X34" s="148">
        <v>0</v>
      </c>
      <c r="Y34" s="148">
        <v>0</v>
      </c>
      <c r="Z34" s="148">
        <v>0</v>
      </c>
      <c r="AA34" s="148">
        <v>5.247035459773481</v>
      </c>
      <c r="AB34" s="148">
        <v>0</v>
      </c>
      <c r="AC34" s="147">
        <v>0</v>
      </c>
      <c r="AD34" s="147">
        <v>1098.7075841290221</v>
      </c>
      <c r="AE34" s="148">
        <v>0</v>
      </c>
      <c r="AF34" s="148">
        <v>1098.7075841290221</v>
      </c>
      <c r="AG34" s="147">
        <v>57.278166429393131</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4469.2847428571804</v>
      </c>
      <c r="CI34" s="153">
        <v>0</v>
      </c>
      <c r="CJ34" s="149"/>
      <c r="CK34" s="151">
        <v>13483.425659211107</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1634379.7884368065</v>
      </c>
      <c r="CK35" s="151">
        <v>1634379.7884368065</v>
      </c>
      <c r="CL35" s="144"/>
    </row>
    <row r="36" spans="1:90" s="157" customFormat="1" ht="26.25" customHeight="1" x14ac:dyDescent="0.25">
      <c r="A36" s="296" t="s">
        <v>155</v>
      </c>
      <c r="B36" s="218" t="s">
        <v>120</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330061.83897142141</v>
      </c>
      <c r="CH36" s="170">
        <v>0</v>
      </c>
      <c r="CI36" s="149"/>
      <c r="CJ36" s="149"/>
      <c r="CK36" s="171">
        <v>330061.83897142141</v>
      </c>
      <c r="CL36" s="144"/>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1504335.6695229982</v>
      </c>
      <c r="D38" s="177">
        <v>46277.239908589734</v>
      </c>
      <c r="E38" s="177">
        <v>35806.951219455448</v>
      </c>
      <c r="F38" s="177">
        <v>6969.4807883366484</v>
      </c>
      <c r="G38" s="177">
        <v>3500.8079007976298</v>
      </c>
      <c r="H38" s="177">
        <v>6828.237926532187</v>
      </c>
      <c r="I38" s="177">
        <v>958280.87460823322</v>
      </c>
      <c r="J38" s="177">
        <v>69738.350306574284</v>
      </c>
      <c r="K38" s="177">
        <v>7633.2446084496542</v>
      </c>
      <c r="L38" s="177">
        <v>2486.4306549227763</v>
      </c>
      <c r="M38" s="177">
        <v>17466.924524986411</v>
      </c>
      <c r="N38" s="177">
        <v>8118.1636546859927</v>
      </c>
      <c r="O38" s="177">
        <v>100021.61598536441</v>
      </c>
      <c r="P38" s="177">
        <v>505621.27850578667</v>
      </c>
      <c r="Q38" s="177">
        <v>7981.6428016919535</v>
      </c>
      <c r="R38" s="177">
        <v>3370.252701487233</v>
      </c>
      <c r="S38" s="177">
        <v>66224.616554601074</v>
      </c>
      <c r="T38" s="177">
        <v>144831.37278893561</v>
      </c>
      <c r="U38" s="177">
        <v>5457.9174373918213</v>
      </c>
      <c r="V38" s="177">
        <v>1894.2161552844937</v>
      </c>
      <c r="W38" s="177">
        <v>1483.5854287734614</v>
      </c>
      <c r="X38" s="177">
        <v>4648.5824619238265</v>
      </c>
      <c r="Y38" s="177">
        <v>3358.10655559514</v>
      </c>
      <c r="Z38" s="177">
        <v>704.62552039346906</v>
      </c>
      <c r="AA38" s="177">
        <v>4044.0494124925317</v>
      </c>
      <c r="AB38" s="177">
        <v>3195.8985488923095</v>
      </c>
      <c r="AC38" s="177">
        <v>24374.587834516096</v>
      </c>
      <c r="AD38" s="177">
        <v>18984.262068222259</v>
      </c>
      <c r="AE38" s="177">
        <v>2562.8458880967419</v>
      </c>
      <c r="AF38" s="177">
        <v>16421.416180125518</v>
      </c>
      <c r="AG38" s="177">
        <v>54519.022312609384</v>
      </c>
      <c r="AH38" s="177">
        <v>58444.233517482899</v>
      </c>
      <c r="AI38" s="177">
        <v>10530.71668093966</v>
      </c>
      <c r="AJ38" s="177">
        <v>21721.87036145926</v>
      </c>
      <c r="AK38" s="177">
        <v>26191.646475083977</v>
      </c>
      <c r="AL38" s="177">
        <v>158551.55364967309</v>
      </c>
      <c r="AM38" s="177">
        <v>59032.599732323688</v>
      </c>
      <c r="AN38" s="177">
        <v>27303.155554179062</v>
      </c>
      <c r="AO38" s="177">
        <v>59611.800356848173</v>
      </c>
      <c r="AP38" s="177">
        <v>9382.9982231592548</v>
      </c>
      <c r="AQ38" s="177">
        <v>3220.9997831629339</v>
      </c>
      <c r="AR38" s="177">
        <v>22158.038058419188</v>
      </c>
      <c r="AS38" s="177">
        <v>10036.345569836494</v>
      </c>
      <c r="AT38" s="177">
        <v>1912.7334575297862</v>
      </c>
      <c r="AU38" s="177">
        <v>2074.4873503359759</v>
      </c>
      <c r="AV38" s="177">
        <v>1264.6702892192636</v>
      </c>
      <c r="AW38" s="177">
        <v>4784.4544727514694</v>
      </c>
      <c r="AX38" s="177">
        <v>3364.500373033683</v>
      </c>
      <c r="AY38" s="177">
        <v>1532.0324350475148</v>
      </c>
      <c r="AZ38" s="177">
        <v>743.22689218506537</v>
      </c>
      <c r="BA38" s="177">
        <v>1089.241045801102</v>
      </c>
      <c r="BB38" s="177">
        <v>3782.9578612364176</v>
      </c>
      <c r="BC38" s="177">
        <v>0</v>
      </c>
      <c r="BD38" s="177">
        <v>26333.367824861161</v>
      </c>
      <c r="BE38" s="177">
        <v>17073.305710703535</v>
      </c>
      <c r="BF38" s="177">
        <v>4713.5584480057742</v>
      </c>
      <c r="BG38" s="177">
        <v>2773.7482844307351</v>
      </c>
      <c r="BH38" s="177">
        <v>686.66490219995728</v>
      </c>
      <c r="BI38" s="177">
        <v>1086.0904795211604</v>
      </c>
      <c r="BJ38" s="177">
        <v>19245.784894099561</v>
      </c>
      <c r="BK38" s="177">
        <v>6221.2718812089288</v>
      </c>
      <c r="BL38" s="177">
        <v>5617.0469602754038</v>
      </c>
      <c r="BM38" s="177">
        <v>498.06121641468178</v>
      </c>
      <c r="BN38" s="177">
        <v>6909.4048362005469</v>
      </c>
      <c r="BO38" s="177">
        <v>25269.064132101026</v>
      </c>
      <c r="BP38" s="177">
        <v>15853.418077853619</v>
      </c>
      <c r="BQ38" s="177">
        <v>27584.37610922621</v>
      </c>
      <c r="BR38" s="177">
        <v>17900.331287708723</v>
      </c>
      <c r="BS38" s="177">
        <v>9684.0448215174911</v>
      </c>
      <c r="BT38" s="177">
        <v>9009.2865983254796</v>
      </c>
      <c r="BU38" s="177">
        <v>4738.0196464818855</v>
      </c>
      <c r="BV38" s="177">
        <v>4271.2669518435941</v>
      </c>
      <c r="BW38" s="177">
        <v>12411.19414351476</v>
      </c>
      <c r="BX38" s="177">
        <v>2943.0673320024762</v>
      </c>
      <c r="BY38" s="177">
        <v>945.74704742522999</v>
      </c>
      <c r="BZ38" s="177">
        <v>8522.3797640870544</v>
      </c>
      <c r="CA38" s="177">
        <v>3027.3240546315874</v>
      </c>
      <c r="CB38" s="177">
        <v>0</v>
      </c>
      <c r="CC38" s="177">
        <v>460105.95788523019</v>
      </c>
      <c r="CD38" s="177">
        <v>233685.69004012484</v>
      </c>
      <c r="CE38" s="177">
        <v>114693.7076033896</v>
      </c>
      <c r="CF38" s="177">
        <v>111726.56024171575</v>
      </c>
      <c r="CG38" s="177">
        <v>275012.50977619627</v>
      </c>
      <c r="CH38" s="177">
        <v>-4752.5400347512659</v>
      </c>
      <c r="CI38" s="177">
        <v>2038305.5405752</v>
      </c>
      <c r="CJ38" s="177">
        <v>1634379.7884368065</v>
      </c>
      <c r="CK38" s="177">
        <v>5907386.9261616785</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AA940F1C-1FEE-4B54-8E6E-6C28F1D5B1A3}">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J32 C11:CF34 D10 E9 F8 G7 H6" xr:uid="{4BE8E467-D122-458B-920F-82AD2FA22A29}">
      <formula1>OR(AND(ISNUMBER(C6),C6&gt;=0),C6=":")</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60E2-F33E-4518-A351-F8D09A624C12}">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7109375" style="43" customWidth="1"/>
    <col min="49" max="78" width="14.85546875" style="43" customWidth="1"/>
    <col min="79" max="79" width="16.28515625" style="43" customWidth="1"/>
    <col min="80" max="84" width="14.85546875" style="43" customWidth="1"/>
    <col min="85" max="87" width="15.42578125" style="43" customWidth="1"/>
    <col min="88" max="89" width="14.85546875" style="43" customWidth="1"/>
    <col min="90" max="90" width="16.140625" style="45" customWidth="1"/>
    <col min="91" max="16384" width="11.42578125" style="2"/>
  </cols>
  <sheetData>
    <row r="1" spans="1:90" s="1" customFormat="1" ht="195" customHeight="1" x14ac:dyDescent="0.25">
      <c r="A1" s="307"/>
      <c r="B1" s="335" t="s">
        <v>283</v>
      </c>
      <c r="C1" s="242" t="s">
        <v>263</v>
      </c>
      <c r="D1" s="243" t="s">
        <v>3</v>
      </c>
      <c r="E1" s="244" t="s">
        <v>4</v>
      </c>
      <c r="F1" s="244" t="s">
        <v>5</v>
      </c>
      <c r="G1" s="244" t="s">
        <v>6</v>
      </c>
      <c r="H1" s="243" t="s">
        <v>7</v>
      </c>
      <c r="I1" s="243" t="s">
        <v>8</v>
      </c>
      <c r="J1" s="244" t="s">
        <v>9</v>
      </c>
      <c r="K1" s="244" t="s">
        <v>10</v>
      </c>
      <c r="L1" s="244" t="s">
        <v>11</v>
      </c>
      <c r="M1" s="244" t="s">
        <v>12</v>
      </c>
      <c r="N1" s="244" t="s">
        <v>13</v>
      </c>
      <c r="O1" s="244" t="s">
        <v>14</v>
      </c>
      <c r="P1" s="244" t="s">
        <v>15</v>
      </c>
      <c r="Q1" s="244" t="s">
        <v>16</v>
      </c>
      <c r="R1" s="244" t="s">
        <v>17</v>
      </c>
      <c r="S1" s="244" t="s">
        <v>18</v>
      </c>
      <c r="T1" s="244" t="s">
        <v>19</v>
      </c>
      <c r="U1" s="244" t="s">
        <v>20</v>
      </c>
      <c r="V1" s="244" t="s">
        <v>21</v>
      </c>
      <c r="W1" s="244" t="s">
        <v>22</v>
      </c>
      <c r="X1" s="244" t="s">
        <v>23</v>
      </c>
      <c r="Y1" s="244" t="s">
        <v>24</v>
      </c>
      <c r="Z1" s="244" t="s">
        <v>25</v>
      </c>
      <c r="AA1" s="244" t="s">
        <v>26</v>
      </c>
      <c r="AB1" s="244" t="s">
        <v>27</v>
      </c>
      <c r="AC1" s="243" t="s">
        <v>28</v>
      </c>
      <c r="AD1" s="243" t="s">
        <v>29</v>
      </c>
      <c r="AE1" s="244" t="s">
        <v>30</v>
      </c>
      <c r="AF1" s="244" t="s">
        <v>31</v>
      </c>
      <c r="AG1" s="243" t="s">
        <v>32</v>
      </c>
      <c r="AH1" s="243" t="s">
        <v>33</v>
      </c>
      <c r="AI1" s="244" t="s">
        <v>34</v>
      </c>
      <c r="AJ1" s="244" t="s">
        <v>35</v>
      </c>
      <c r="AK1" s="244" t="s">
        <v>36</v>
      </c>
      <c r="AL1" s="243" t="s">
        <v>37</v>
      </c>
      <c r="AM1" s="244" t="s">
        <v>38</v>
      </c>
      <c r="AN1" s="244" t="s">
        <v>39</v>
      </c>
      <c r="AO1" s="244" t="s">
        <v>40</v>
      </c>
      <c r="AP1" s="244" t="s">
        <v>41</v>
      </c>
      <c r="AQ1" s="244" t="s">
        <v>42</v>
      </c>
      <c r="AR1" s="243" t="s">
        <v>43</v>
      </c>
      <c r="AS1" s="243" t="s">
        <v>44</v>
      </c>
      <c r="AT1" s="244" t="s">
        <v>45</v>
      </c>
      <c r="AU1" s="244" t="s">
        <v>46</v>
      </c>
      <c r="AV1" s="244" t="s">
        <v>47</v>
      </c>
      <c r="AW1" s="244" t="s">
        <v>48</v>
      </c>
      <c r="AX1" s="243" t="s">
        <v>49</v>
      </c>
      <c r="AY1" s="244" t="s">
        <v>50</v>
      </c>
      <c r="AZ1" s="244" t="s">
        <v>51</v>
      </c>
      <c r="BA1" s="244" t="s">
        <v>52</v>
      </c>
      <c r="BB1" s="243" t="s">
        <v>53</v>
      </c>
      <c r="BC1" s="244"/>
      <c r="BD1" s="243" t="s">
        <v>54</v>
      </c>
      <c r="BE1" s="244" t="s">
        <v>55</v>
      </c>
      <c r="BF1" s="244" t="s">
        <v>56</v>
      </c>
      <c r="BG1" s="244" t="s">
        <v>57</v>
      </c>
      <c r="BH1" s="244" t="s">
        <v>58</v>
      </c>
      <c r="BI1" s="244" t="s">
        <v>59</v>
      </c>
      <c r="BJ1" s="243" t="s">
        <v>60</v>
      </c>
      <c r="BK1" s="244" t="s">
        <v>61</v>
      </c>
      <c r="BL1" s="244" t="s">
        <v>62</v>
      </c>
      <c r="BM1" s="244" t="s">
        <v>63</v>
      </c>
      <c r="BN1" s="244" t="s">
        <v>64</v>
      </c>
      <c r="BO1" s="243" t="s">
        <v>65</v>
      </c>
      <c r="BP1" s="243" t="s">
        <v>66</v>
      </c>
      <c r="BQ1" s="243" t="s">
        <v>67</v>
      </c>
      <c r="BR1" s="244" t="s">
        <v>68</v>
      </c>
      <c r="BS1" s="244" t="s">
        <v>69</v>
      </c>
      <c r="BT1" s="243" t="s">
        <v>70</v>
      </c>
      <c r="BU1" s="244" t="s">
        <v>71</v>
      </c>
      <c r="BV1" s="244" t="s">
        <v>72</v>
      </c>
      <c r="BW1" s="243" t="s">
        <v>73</v>
      </c>
      <c r="BX1" s="244" t="s">
        <v>74</v>
      </c>
      <c r="BY1" s="244" t="s">
        <v>75</v>
      </c>
      <c r="BZ1" s="244" t="s">
        <v>76</v>
      </c>
      <c r="CA1" s="243" t="s">
        <v>77</v>
      </c>
      <c r="CB1" s="243" t="s">
        <v>78</v>
      </c>
      <c r="CC1" s="117" t="s">
        <v>79</v>
      </c>
      <c r="CD1" s="116" t="s">
        <v>80</v>
      </c>
      <c r="CE1" s="116" t="s">
        <v>81</v>
      </c>
      <c r="CF1" s="116" t="s">
        <v>82</v>
      </c>
      <c r="CG1" s="245" t="s">
        <v>83</v>
      </c>
      <c r="CH1" s="114" t="s">
        <v>84</v>
      </c>
      <c r="CI1" s="245" t="s">
        <v>323</v>
      </c>
      <c r="CJ1" s="114" t="s">
        <v>85</v>
      </c>
      <c r="CK1" s="115" t="s">
        <v>86</v>
      </c>
      <c r="CL1" s="3"/>
    </row>
    <row r="2" spans="1:90" s="1" customFormat="1" ht="26.25" customHeight="1" x14ac:dyDescent="0.25">
      <c r="A2" s="290"/>
      <c r="B2" s="241"/>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2" t="s">
        <v>235</v>
      </c>
      <c r="CD2" s="343" t="s">
        <v>236</v>
      </c>
      <c r="CE2" s="343" t="s">
        <v>237</v>
      </c>
      <c r="CF2" s="343" t="s">
        <v>238</v>
      </c>
      <c r="CG2" s="344" t="s">
        <v>239</v>
      </c>
      <c r="CH2" s="345" t="s">
        <v>0</v>
      </c>
      <c r="CI2" s="344" t="s">
        <v>240</v>
      </c>
      <c r="CJ2" s="345" t="s">
        <v>241</v>
      </c>
      <c r="CK2" s="346" t="s">
        <v>242</v>
      </c>
      <c r="CL2" s="3"/>
    </row>
    <row r="3" spans="1:90" s="9" customFormat="1" ht="26.25" customHeight="1" x14ac:dyDescent="0.25">
      <c r="A3" s="291" t="s">
        <v>122</v>
      </c>
      <c r="B3" s="232" t="s">
        <v>87</v>
      </c>
      <c r="C3" s="336">
        <v>0</v>
      </c>
      <c r="D3" s="336">
        <v>0</v>
      </c>
      <c r="E3" s="336">
        <v>0</v>
      </c>
      <c r="F3" s="336">
        <v>0</v>
      </c>
      <c r="G3" s="336">
        <v>0</v>
      </c>
      <c r="H3" s="336">
        <v>0</v>
      </c>
      <c r="I3" s="336">
        <v>0</v>
      </c>
      <c r="J3" s="336">
        <v>0</v>
      </c>
      <c r="K3" s="336">
        <v>0</v>
      </c>
      <c r="L3" s="336">
        <v>0</v>
      </c>
      <c r="M3" s="336">
        <v>0</v>
      </c>
      <c r="N3" s="336">
        <v>0</v>
      </c>
      <c r="O3" s="336">
        <v>0</v>
      </c>
      <c r="P3" s="336">
        <v>0</v>
      </c>
      <c r="Q3" s="336">
        <v>0</v>
      </c>
      <c r="R3" s="336">
        <v>0</v>
      </c>
      <c r="S3" s="336">
        <v>0</v>
      </c>
      <c r="T3" s="336">
        <v>0</v>
      </c>
      <c r="U3" s="336">
        <v>0</v>
      </c>
      <c r="V3" s="336">
        <v>0</v>
      </c>
      <c r="W3" s="336">
        <v>0</v>
      </c>
      <c r="X3" s="336">
        <v>0</v>
      </c>
      <c r="Y3" s="336">
        <v>0</v>
      </c>
      <c r="Z3" s="336">
        <v>0</v>
      </c>
      <c r="AA3" s="336">
        <v>0</v>
      </c>
      <c r="AB3" s="336">
        <v>0</v>
      </c>
      <c r="AC3" s="336">
        <v>0</v>
      </c>
      <c r="AD3" s="336">
        <v>0</v>
      </c>
      <c r="AE3" s="336">
        <v>0</v>
      </c>
      <c r="AF3" s="336">
        <v>0</v>
      </c>
      <c r="AG3" s="336">
        <v>0</v>
      </c>
      <c r="AH3" s="336">
        <v>0</v>
      </c>
      <c r="AI3" s="336">
        <v>0</v>
      </c>
      <c r="AJ3" s="336">
        <v>0</v>
      </c>
      <c r="AK3" s="336">
        <v>0</v>
      </c>
      <c r="AL3" s="336">
        <v>0</v>
      </c>
      <c r="AM3" s="336">
        <v>0</v>
      </c>
      <c r="AN3" s="336">
        <v>0</v>
      </c>
      <c r="AO3" s="336">
        <v>0</v>
      </c>
      <c r="AP3" s="336">
        <v>0</v>
      </c>
      <c r="AQ3" s="336">
        <v>0</v>
      </c>
      <c r="AR3" s="336">
        <v>0</v>
      </c>
      <c r="AS3" s="336">
        <v>0</v>
      </c>
      <c r="AT3" s="336">
        <v>0</v>
      </c>
      <c r="AU3" s="336">
        <v>0</v>
      </c>
      <c r="AV3" s="336">
        <v>0</v>
      </c>
      <c r="AW3" s="336">
        <v>0</v>
      </c>
      <c r="AX3" s="336">
        <v>0</v>
      </c>
      <c r="AY3" s="336">
        <v>0</v>
      </c>
      <c r="AZ3" s="336">
        <v>0</v>
      </c>
      <c r="BA3" s="336">
        <v>0</v>
      </c>
      <c r="BB3" s="336">
        <v>0</v>
      </c>
      <c r="BC3" s="336">
        <v>0</v>
      </c>
      <c r="BD3" s="336">
        <v>0</v>
      </c>
      <c r="BE3" s="336">
        <v>0</v>
      </c>
      <c r="BF3" s="336">
        <v>0</v>
      </c>
      <c r="BG3" s="336">
        <v>0</v>
      </c>
      <c r="BH3" s="336">
        <v>0</v>
      </c>
      <c r="BI3" s="336">
        <v>0</v>
      </c>
      <c r="BJ3" s="336">
        <v>0</v>
      </c>
      <c r="BK3" s="336">
        <v>0</v>
      </c>
      <c r="BL3" s="336">
        <v>0</v>
      </c>
      <c r="BM3" s="336">
        <v>0</v>
      </c>
      <c r="BN3" s="336">
        <v>0</v>
      </c>
      <c r="BO3" s="336">
        <v>0</v>
      </c>
      <c r="BP3" s="336">
        <v>0</v>
      </c>
      <c r="BQ3" s="336">
        <v>0</v>
      </c>
      <c r="BR3" s="336">
        <v>0</v>
      </c>
      <c r="BS3" s="336">
        <v>0</v>
      </c>
      <c r="BT3" s="336">
        <v>0</v>
      </c>
      <c r="BU3" s="336">
        <v>0</v>
      </c>
      <c r="BV3" s="336">
        <v>0</v>
      </c>
      <c r="BW3" s="336">
        <v>0</v>
      </c>
      <c r="BX3" s="336">
        <v>0</v>
      </c>
      <c r="BY3" s="336">
        <v>0</v>
      </c>
      <c r="BZ3" s="336">
        <v>0</v>
      </c>
      <c r="CA3" s="336">
        <v>0</v>
      </c>
      <c r="CB3" s="336">
        <v>0</v>
      </c>
      <c r="CC3" s="337"/>
      <c r="CD3" s="337"/>
      <c r="CE3" s="337"/>
      <c r="CF3" s="337"/>
      <c r="CG3" s="337"/>
      <c r="CH3" s="336">
        <v>0</v>
      </c>
      <c r="CI3" s="337"/>
      <c r="CJ3" s="337"/>
      <c r="CK3" s="338">
        <v>0</v>
      </c>
      <c r="CL3" s="8"/>
    </row>
    <row r="4" spans="1:90" s="15" customFormat="1" ht="26.25" customHeight="1" x14ac:dyDescent="0.25">
      <c r="A4" s="292" t="s">
        <v>123</v>
      </c>
      <c r="B4" s="233" t="s">
        <v>88</v>
      </c>
      <c r="C4" s="118">
        <v>0</v>
      </c>
      <c r="D4" s="119">
        <v>0</v>
      </c>
      <c r="E4" s="120">
        <v>0</v>
      </c>
      <c r="F4" s="120">
        <v>0</v>
      </c>
      <c r="G4" s="120">
        <v>0</v>
      </c>
      <c r="H4" s="119">
        <v>0</v>
      </c>
      <c r="I4" s="119">
        <v>0</v>
      </c>
      <c r="J4" s="120">
        <v>0</v>
      </c>
      <c r="K4" s="120">
        <v>0</v>
      </c>
      <c r="L4" s="120">
        <v>0</v>
      </c>
      <c r="M4" s="120">
        <v>0</v>
      </c>
      <c r="N4" s="120">
        <v>0</v>
      </c>
      <c r="O4" s="120">
        <v>0</v>
      </c>
      <c r="P4" s="120">
        <v>0</v>
      </c>
      <c r="Q4" s="120">
        <v>0</v>
      </c>
      <c r="R4" s="120">
        <v>0</v>
      </c>
      <c r="S4" s="120">
        <v>0</v>
      </c>
      <c r="T4" s="120">
        <v>0</v>
      </c>
      <c r="U4" s="120">
        <v>0</v>
      </c>
      <c r="V4" s="120">
        <v>0</v>
      </c>
      <c r="W4" s="120">
        <v>0</v>
      </c>
      <c r="X4" s="120">
        <v>0</v>
      </c>
      <c r="Y4" s="120">
        <v>0</v>
      </c>
      <c r="Z4" s="120">
        <v>0</v>
      </c>
      <c r="AA4" s="120">
        <v>0</v>
      </c>
      <c r="AB4" s="120">
        <v>0</v>
      </c>
      <c r="AC4" s="119">
        <v>0</v>
      </c>
      <c r="AD4" s="119">
        <v>0</v>
      </c>
      <c r="AE4" s="120">
        <v>0</v>
      </c>
      <c r="AF4" s="120">
        <v>0</v>
      </c>
      <c r="AG4" s="119">
        <v>0</v>
      </c>
      <c r="AH4" s="119">
        <v>0</v>
      </c>
      <c r="AI4" s="120">
        <v>0</v>
      </c>
      <c r="AJ4" s="120">
        <v>0</v>
      </c>
      <c r="AK4" s="120">
        <v>0</v>
      </c>
      <c r="AL4" s="119">
        <v>0</v>
      </c>
      <c r="AM4" s="120">
        <v>0</v>
      </c>
      <c r="AN4" s="120">
        <v>0</v>
      </c>
      <c r="AO4" s="120">
        <v>0</v>
      </c>
      <c r="AP4" s="120">
        <v>0</v>
      </c>
      <c r="AQ4" s="120">
        <v>0</v>
      </c>
      <c r="AR4" s="119">
        <v>0</v>
      </c>
      <c r="AS4" s="119">
        <v>0</v>
      </c>
      <c r="AT4" s="120">
        <v>0</v>
      </c>
      <c r="AU4" s="120">
        <v>0</v>
      </c>
      <c r="AV4" s="120">
        <v>0</v>
      </c>
      <c r="AW4" s="120">
        <v>0</v>
      </c>
      <c r="AX4" s="119">
        <v>0</v>
      </c>
      <c r="AY4" s="120">
        <v>0</v>
      </c>
      <c r="AZ4" s="120">
        <v>0</v>
      </c>
      <c r="BA4" s="120">
        <v>0</v>
      </c>
      <c r="BB4" s="119">
        <v>0</v>
      </c>
      <c r="BC4" s="120">
        <v>0</v>
      </c>
      <c r="BD4" s="119">
        <v>0</v>
      </c>
      <c r="BE4" s="120">
        <v>0</v>
      </c>
      <c r="BF4" s="120">
        <v>0</v>
      </c>
      <c r="BG4" s="120">
        <v>0</v>
      </c>
      <c r="BH4" s="120">
        <v>0</v>
      </c>
      <c r="BI4" s="120">
        <v>0</v>
      </c>
      <c r="BJ4" s="119">
        <v>0</v>
      </c>
      <c r="BK4" s="120">
        <v>0</v>
      </c>
      <c r="BL4" s="120">
        <v>0</v>
      </c>
      <c r="BM4" s="120">
        <v>0</v>
      </c>
      <c r="BN4" s="120">
        <v>0</v>
      </c>
      <c r="BO4" s="119">
        <v>0</v>
      </c>
      <c r="BP4" s="119">
        <v>0</v>
      </c>
      <c r="BQ4" s="119">
        <v>0</v>
      </c>
      <c r="BR4" s="120">
        <v>0</v>
      </c>
      <c r="BS4" s="120">
        <v>0</v>
      </c>
      <c r="BT4" s="119">
        <v>0</v>
      </c>
      <c r="BU4" s="120">
        <v>0</v>
      </c>
      <c r="BV4" s="120">
        <v>0</v>
      </c>
      <c r="BW4" s="119">
        <v>0</v>
      </c>
      <c r="BX4" s="120">
        <v>0</v>
      </c>
      <c r="BY4" s="120">
        <v>0</v>
      </c>
      <c r="BZ4" s="120">
        <v>0</v>
      </c>
      <c r="CA4" s="119">
        <v>0</v>
      </c>
      <c r="CB4" s="119">
        <v>0</v>
      </c>
      <c r="CC4" s="47"/>
      <c r="CD4" s="48"/>
      <c r="CE4" s="48"/>
      <c r="CF4" s="48"/>
      <c r="CG4" s="47"/>
      <c r="CH4" s="119">
        <v>0</v>
      </c>
      <c r="CI4" s="47"/>
      <c r="CJ4" s="47"/>
      <c r="CK4" s="121">
        <v>0</v>
      </c>
      <c r="CL4" s="8"/>
    </row>
    <row r="5" spans="1:90" s="15" customFormat="1" ht="26.25" customHeight="1" x14ac:dyDescent="0.25">
      <c r="A5" s="293" t="s">
        <v>124</v>
      </c>
      <c r="B5" s="234" t="s">
        <v>89</v>
      </c>
      <c r="C5" s="50"/>
      <c r="D5" s="66"/>
      <c r="E5" s="67"/>
      <c r="F5" s="67"/>
      <c r="G5" s="67"/>
      <c r="H5" s="66"/>
      <c r="I5" s="66"/>
      <c r="J5" s="67"/>
      <c r="K5" s="67"/>
      <c r="L5" s="67"/>
      <c r="M5" s="67"/>
      <c r="N5" s="67"/>
      <c r="O5" s="67"/>
      <c r="P5" s="67"/>
      <c r="Q5" s="67"/>
      <c r="R5" s="67"/>
      <c r="S5" s="67"/>
      <c r="T5" s="67"/>
      <c r="U5" s="67"/>
      <c r="V5" s="67"/>
      <c r="W5" s="67"/>
      <c r="X5" s="67"/>
      <c r="Y5" s="67"/>
      <c r="Z5" s="67"/>
      <c r="AA5" s="67"/>
      <c r="AB5" s="67"/>
      <c r="AC5" s="66"/>
      <c r="AD5" s="66"/>
      <c r="AE5" s="67"/>
      <c r="AF5" s="67"/>
      <c r="AG5" s="66"/>
      <c r="AH5" s="66"/>
      <c r="AI5" s="67"/>
      <c r="AJ5" s="67"/>
      <c r="AK5" s="67"/>
      <c r="AL5" s="66"/>
      <c r="AM5" s="67"/>
      <c r="AN5" s="67"/>
      <c r="AO5" s="67"/>
      <c r="AP5" s="67"/>
      <c r="AQ5" s="67"/>
      <c r="AR5" s="66"/>
      <c r="AS5" s="66"/>
      <c r="AT5" s="67"/>
      <c r="AU5" s="67"/>
      <c r="AV5" s="67"/>
      <c r="AW5" s="67"/>
      <c r="AX5" s="66"/>
      <c r="AY5" s="67"/>
      <c r="AZ5" s="67"/>
      <c r="BA5" s="67"/>
      <c r="BB5" s="66"/>
      <c r="BC5" s="67"/>
      <c r="BD5" s="66"/>
      <c r="BE5" s="67"/>
      <c r="BF5" s="67"/>
      <c r="BG5" s="67"/>
      <c r="BH5" s="67"/>
      <c r="BI5" s="67"/>
      <c r="BJ5" s="66"/>
      <c r="BK5" s="67"/>
      <c r="BL5" s="67"/>
      <c r="BM5" s="67"/>
      <c r="BN5" s="67"/>
      <c r="BO5" s="66"/>
      <c r="BP5" s="66"/>
      <c r="BQ5" s="66"/>
      <c r="BR5" s="67"/>
      <c r="BS5" s="67"/>
      <c r="BT5" s="66"/>
      <c r="BU5" s="67"/>
      <c r="BV5" s="67"/>
      <c r="BW5" s="66"/>
      <c r="BX5" s="67"/>
      <c r="BY5" s="67"/>
      <c r="BZ5" s="67"/>
      <c r="CA5" s="66"/>
      <c r="CB5" s="66"/>
      <c r="CC5" s="47"/>
      <c r="CD5" s="48"/>
      <c r="CE5" s="48"/>
      <c r="CF5" s="48"/>
      <c r="CG5" s="47"/>
      <c r="CH5" s="47"/>
      <c r="CI5" s="47"/>
      <c r="CJ5" s="47"/>
      <c r="CK5" s="68"/>
      <c r="CL5" s="8"/>
    </row>
    <row r="6" spans="1:90" s="15" customFormat="1" ht="26.25" customHeight="1" x14ac:dyDescent="0.25">
      <c r="A6" s="293" t="s">
        <v>125</v>
      </c>
      <c r="B6" s="234" t="s">
        <v>90</v>
      </c>
      <c r="C6" s="61"/>
      <c r="D6" s="51"/>
      <c r="E6" s="52"/>
      <c r="F6" s="52"/>
      <c r="G6" s="52"/>
      <c r="H6" s="51"/>
      <c r="I6" s="51"/>
      <c r="J6" s="52"/>
      <c r="K6" s="52"/>
      <c r="L6" s="52"/>
      <c r="M6" s="52"/>
      <c r="N6" s="52"/>
      <c r="O6" s="52"/>
      <c r="P6" s="52"/>
      <c r="Q6" s="52"/>
      <c r="R6" s="52"/>
      <c r="S6" s="52"/>
      <c r="T6" s="52"/>
      <c r="U6" s="52"/>
      <c r="V6" s="52"/>
      <c r="W6" s="52"/>
      <c r="X6" s="52"/>
      <c r="Y6" s="52"/>
      <c r="Z6" s="52"/>
      <c r="AA6" s="52"/>
      <c r="AB6" s="52"/>
      <c r="AC6" s="51"/>
      <c r="AD6" s="51"/>
      <c r="AE6" s="52"/>
      <c r="AF6" s="52"/>
      <c r="AG6" s="51"/>
      <c r="AH6" s="51"/>
      <c r="AI6" s="52"/>
      <c r="AJ6" s="52"/>
      <c r="AK6" s="52"/>
      <c r="AL6" s="51"/>
      <c r="AM6" s="52"/>
      <c r="AN6" s="52"/>
      <c r="AO6" s="52"/>
      <c r="AP6" s="52"/>
      <c r="AQ6" s="52"/>
      <c r="AR6" s="51"/>
      <c r="AS6" s="51"/>
      <c r="AT6" s="52"/>
      <c r="AU6" s="52"/>
      <c r="AV6" s="52"/>
      <c r="AW6" s="52"/>
      <c r="AX6" s="51"/>
      <c r="AY6" s="52"/>
      <c r="AZ6" s="52"/>
      <c r="BA6" s="52"/>
      <c r="BB6" s="51"/>
      <c r="BC6" s="52"/>
      <c r="BD6" s="51"/>
      <c r="BE6" s="52"/>
      <c r="BF6" s="52"/>
      <c r="BG6" s="52"/>
      <c r="BH6" s="52"/>
      <c r="BI6" s="52"/>
      <c r="BJ6" s="51"/>
      <c r="BK6" s="52"/>
      <c r="BL6" s="52"/>
      <c r="BM6" s="52"/>
      <c r="BN6" s="52"/>
      <c r="BO6" s="51"/>
      <c r="BP6" s="51"/>
      <c r="BQ6" s="51"/>
      <c r="BR6" s="52"/>
      <c r="BS6" s="52"/>
      <c r="BT6" s="51"/>
      <c r="BU6" s="52"/>
      <c r="BV6" s="52"/>
      <c r="BW6" s="51"/>
      <c r="BX6" s="52"/>
      <c r="BY6" s="52"/>
      <c r="BZ6" s="52"/>
      <c r="CA6" s="51"/>
      <c r="CB6" s="51"/>
      <c r="CC6" s="47"/>
      <c r="CD6" s="48"/>
      <c r="CE6" s="48"/>
      <c r="CF6" s="48"/>
      <c r="CG6" s="47"/>
      <c r="CH6" s="47"/>
      <c r="CI6" s="47"/>
      <c r="CJ6" s="47"/>
      <c r="CK6" s="69"/>
      <c r="CL6" s="8"/>
    </row>
    <row r="7" spans="1:90" s="15" customFormat="1" ht="26.25" customHeight="1" x14ac:dyDescent="0.25">
      <c r="A7" s="293" t="s">
        <v>126</v>
      </c>
      <c r="B7" s="234" t="s">
        <v>91</v>
      </c>
      <c r="C7" s="61"/>
      <c r="D7" s="51"/>
      <c r="E7" s="52"/>
      <c r="F7" s="52"/>
      <c r="G7" s="52"/>
      <c r="H7" s="51"/>
      <c r="I7" s="51"/>
      <c r="J7" s="52"/>
      <c r="K7" s="52"/>
      <c r="L7" s="52"/>
      <c r="M7" s="52"/>
      <c r="N7" s="52"/>
      <c r="O7" s="52"/>
      <c r="P7" s="52"/>
      <c r="Q7" s="52"/>
      <c r="R7" s="52"/>
      <c r="S7" s="52"/>
      <c r="T7" s="52"/>
      <c r="U7" s="52"/>
      <c r="V7" s="52"/>
      <c r="W7" s="52"/>
      <c r="X7" s="52"/>
      <c r="Y7" s="52"/>
      <c r="Z7" s="52"/>
      <c r="AA7" s="52"/>
      <c r="AB7" s="52"/>
      <c r="AC7" s="51"/>
      <c r="AD7" s="51"/>
      <c r="AE7" s="52"/>
      <c r="AF7" s="52"/>
      <c r="AG7" s="51"/>
      <c r="AH7" s="51"/>
      <c r="AI7" s="52"/>
      <c r="AJ7" s="52"/>
      <c r="AK7" s="52"/>
      <c r="AL7" s="51"/>
      <c r="AM7" s="52"/>
      <c r="AN7" s="52"/>
      <c r="AO7" s="52"/>
      <c r="AP7" s="52"/>
      <c r="AQ7" s="52"/>
      <c r="AR7" s="51"/>
      <c r="AS7" s="51"/>
      <c r="AT7" s="52"/>
      <c r="AU7" s="52"/>
      <c r="AV7" s="52"/>
      <c r="AW7" s="52"/>
      <c r="AX7" s="51"/>
      <c r="AY7" s="52"/>
      <c r="AZ7" s="52"/>
      <c r="BA7" s="52"/>
      <c r="BB7" s="51"/>
      <c r="BC7" s="52"/>
      <c r="BD7" s="51"/>
      <c r="BE7" s="52"/>
      <c r="BF7" s="52"/>
      <c r="BG7" s="52"/>
      <c r="BH7" s="52"/>
      <c r="BI7" s="52"/>
      <c r="BJ7" s="51"/>
      <c r="BK7" s="52"/>
      <c r="BL7" s="52"/>
      <c r="BM7" s="52"/>
      <c r="BN7" s="52"/>
      <c r="BO7" s="51"/>
      <c r="BP7" s="51"/>
      <c r="BQ7" s="51"/>
      <c r="BR7" s="52"/>
      <c r="BS7" s="52"/>
      <c r="BT7" s="51"/>
      <c r="BU7" s="52"/>
      <c r="BV7" s="52"/>
      <c r="BW7" s="51"/>
      <c r="BX7" s="52"/>
      <c r="BY7" s="52"/>
      <c r="BZ7" s="52"/>
      <c r="CA7" s="51"/>
      <c r="CB7" s="51"/>
      <c r="CC7" s="47"/>
      <c r="CD7" s="48"/>
      <c r="CE7" s="48"/>
      <c r="CF7" s="48"/>
      <c r="CG7" s="47"/>
      <c r="CH7" s="47"/>
      <c r="CI7" s="47"/>
      <c r="CJ7" s="47"/>
      <c r="CK7" s="69"/>
      <c r="CL7" s="8"/>
    </row>
    <row r="8" spans="1:90" s="15" customFormat="1" ht="26.25" customHeight="1" x14ac:dyDescent="0.25">
      <c r="A8" s="293" t="s">
        <v>127</v>
      </c>
      <c r="B8" s="234" t="s">
        <v>92</v>
      </c>
      <c r="C8" s="61"/>
      <c r="D8" s="51"/>
      <c r="E8" s="52"/>
      <c r="F8" s="52"/>
      <c r="G8" s="52"/>
      <c r="H8" s="51"/>
      <c r="I8" s="51"/>
      <c r="J8" s="52"/>
      <c r="K8" s="52"/>
      <c r="L8" s="52"/>
      <c r="M8" s="52"/>
      <c r="N8" s="52"/>
      <c r="O8" s="52"/>
      <c r="P8" s="52"/>
      <c r="Q8" s="52"/>
      <c r="R8" s="52"/>
      <c r="S8" s="52"/>
      <c r="T8" s="52"/>
      <c r="U8" s="52"/>
      <c r="V8" s="52"/>
      <c r="W8" s="52"/>
      <c r="X8" s="52"/>
      <c r="Y8" s="52"/>
      <c r="Z8" s="52"/>
      <c r="AA8" s="52"/>
      <c r="AB8" s="52"/>
      <c r="AC8" s="51"/>
      <c r="AD8" s="51"/>
      <c r="AE8" s="52"/>
      <c r="AF8" s="52"/>
      <c r="AG8" s="51"/>
      <c r="AH8" s="51"/>
      <c r="AI8" s="52"/>
      <c r="AJ8" s="52"/>
      <c r="AK8" s="52"/>
      <c r="AL8" s="51"/>
      <c r="AM8" s="52"/>
      <c r="AN8" s="52"/>
      <c r="AO8" s="52"/>
      <c r="AP8" s="52"/>
      <c r="AQ8" s="52"/>
      <c r="AR8" s="51"/>
      <c r="AS8" s="51"/>
      <c r="AT8" s="52"/>
      <c r="AU8" s="52"/>
      <c r="AV8" s="52"/>
      <c r="AW8" s="52"/>
      <c r="AX8" s="51"/>
      <c r="AY8" s="52"/>
      <c r="AZ8" s="52"/>
      <c r="BA8" s="52"/>
      <c r="BB8" s="51"/>
      <c r="BC8" s="52"/>
      <c r="BD8" s="51"/>
      <c r="BE8" s="52"/>
      <c r="BF8" s="52"/>
      <c r="BG8" s="52"/>
      <c r="BH8" s="52"/>
      <c r="BI8" s="52"/>
      <c r="BJ8" s="51"/>
      <c r="BK8" s="52"/>
      <c r="BL8" s="52"/>
      <c r="BM8" s="52"/>
      <c r="BN8" s="52"/>
      <c r="BO8" s="51"/>
      <c r="BP8" s="51"/>
      <c r="BQ8" s="51"/>
      <c r="BR8" s="52"/>
      <c r="BS8" s="52"/>
      <c r="BT8" s="51"/>
      <c r="BU8" s="52"/>
      <c r="BV8" s="52"/>
      <c r="BW8" s="51"/>
      <c r="BX8" s="52"/>
      <c r="BY8" s="52"/>
      <c r="BZ8" s="52"/>
      <c r="CA8" s="51"/>
      <c r="CB8" s="51"/>
      <c r="CC8" s="47"/>
      <c r="CD8" s="48"/>
      <c r="CE8" s="48"/>
      <c r="CF8" s="48"/>
      <c r="CG8" s="47"/>
      <c r="CH8" s="47"/>
      <c r="CI8" s="47"/>
      <c r="CJ8" s="47"/>
      <c r="CK8" s="69"/>
      <c r="CL8" s="8"/>
    </row>
    <row r="9" spans="1:90" s="15" customFormat="1" ht="26.25" customHeight="1" x14ac:dyDescent="0.25">
      <c r="A9" s="293" t="s">
        <v>128</v>
      </c>
      <c r="B9" s="234" t="s">
        <v>93</v>
      </c>
      <c r="C9" s="61"/>
      <c r="D9" s="51"/>
      <c r="E9" s="52"/>
      <c r="F9" s="52"/>
      <c r="G9" s="52"/>
      <c r="H9" s="51"/>
      <c r="I9" s="51"/>
      <c r="J9" s="52"/>
      <c r="K9" s="52"/>
      <c r="L9" s="52"/>
      <c r="M9" s="52"/>
      <c r="N9" s="52"/>
      <c r="O9" s="52"/>
      <c r="P9" s="52"/>
      <c r="Q9" s="52"/>
      <c r="R9" s="52"/>
      <c r="S9" s="52"/>
      <c r="T9" s="52"/>
      <c r="U9" s="52"/>
      <c r="V9" s="52"/>
      <c r="W9" s="52"/>
      <c r="X9" s="52"/>
      <c r="Y9" s="52"/>
      <c r="Z9" s="52"/>
      <c r="AA9" s="52"/>
      <c r="AB9" s="52"/>
      <c r="AC9" s="51"/>
      <c r="AD9" s="51"/>
      <c r="AE9" s="52"/>
      <c r="AF9" s="52"/>
      <c r="AG9" s="51"/>
      <c r="AH9" s="51"/>
      <c r="AI9" s="52"/>
      <c r="AJ9" s="52"/>
      <c r="AK9" s="52"/>
      <c r="AL9" s="51"/>
      <c r="AM9" s="52"/>
      <c r="AN9" s="52"/>
      <c r="AO9" s="52"/>
      <c r="AP9" s="52"/>
      <c r="AQ9" s="52"/>
      <c r="AR9" s="51"/>
      <c r="AS9" s="51"/>
      <c r="AT9" s="52"/>
      <c r="AU9" s="52"/>
      <c r="AV9" s="52"/>
      <c r="AW9" s="52"/>
      <c r="AX9" s="51"/>
      <c r="AY9" s="52"/>
      <c r="AZ9" s="52"/>
      <c r="BA9" s="52"/>
      <c r="BB9" s="51"/>
      <c r="BC9" s="52"/>
      <c r="BD9" s="51"/>
      <c r="BE9" s="52"/>
      <c r="BF9" s="52"/>
      <c r="BG9" s="52"/>
      <c r="BH9" s="52"/>
      <c r="BI9" s="52"/>
      <c r="BJ9" s="51"/>
      <c r="BK9" s="52"/>
      <c r="BL9" s="52"/>
      <c r="BM9" s="52"/>
      <c r="BN9" s="52"/>
      <c r="BO9" s="51"/>
      <c r="BP9" s="51"/>
      <c r="BQ9" s="51"/>
      <c r="BR9" s="52"/>
      <c r="BS9" s="52"/>
      <c r="BT9" s="51"/>
      <c r="BU9" s="52"/>
      <c r="BV9" s="52"/>
      <c r="BW9" s="51"/>
      <c r="BX9" s="52"/>
      <c r="BY9" s="52"/>
      <c r="BZ9" s="52"/>
      <c r="CA9" s="51"/>
      <c r="CB9" s="51"/>
      <c r="CC9" s="47"/>
      <c r="CD9" s="48"/>
      <c r="CE9" s="48"/>
      <c r="CF9" s="48"/>
      <c r="CG9" s="47"/>
      <c r="CH9" s="47"/>
      <c r="CI9" s="47"/>
      <c r="CJ9" s="47"/>
      <c r="CK9" s="69"/>
      <c r="CL9" s="8"/>
    </row>
    <row r="10" spans="1:90" s="15" customFormat="1" ht="26.25" customHeight="1" x14ac:dyDescent="0.25">
      <c r="A10" s="293" t="s">
        <v>129</v>
      </c>
      <c r="B10" s="235" t="s">
        <v>94</v>
      </c>
      <c r="C10" s="70"/>
      <c r="D10" s="71"/>
      <c r="E10" s="72"/>
      <c r="F10" s="72"/>
      <c r="G10" s="72"/>
      <c r="H10" s="71"/>
      <c r="I10" s="71"/>
      <c r="J10" s="72"/>
      <c r="K10" s="72"/>
      <c r="L10" s="72"/>
      <c r="M10" s="72"/>
      <c r="N10" s="72"/>
      <c r="O10" s="72"/>
      <c r="P10" s="72"/>
      <c r="Q10" s="72"/>
      <c r="R10" s="72"/>
      <c r="S10" s="72"/>
      <c r="T10" s="72"/>
      <c r="U10" s="72"/>
      <c r="V10" s="72"/>
      <c r="W10" s="72"/>
      <c r="X10" s="72"/>
      <c r="Y10" s="72"/>
      <c r="Z10" s="72"/>
      <c r="AA10" s="72"/>
      <c r="AB10" s="72"/>
      <c r="AC10" s="71"/>
      <c r="AD10" s="71"/>
      <c r="AE10" s="72"/>
      <c r="AF10" s="72"/>
      <c r="AG10" s="71"/>
      <c r="AH10" s="71"/>
      <c r="AI10" s="72"/>
      <c r="AJ10" s="72"/>
      <c r="AK10" s="72"/>
      <c r="AL10" s="71"/>
      <c r="AM10" s="72"/>
      <c r="AN10" s="72"/>
      <c r="AO10" s="72"/>
      <c r="AP10" s="72"/>
      <c r="AQ10" s="72"/>
      <c r="AR10" s="71"/>
      <c r="AS10" s="71"/>
      <c r="AT10" s="72"/>
      <c r="AU10" s="72"/>
      <c r="AV10" s="72"/>
      <c r="AW10" s="72"/>
      <c r="AX10" s="71"/>
      <c r="AY10" s="72"/>
      <c r="AZ10" s="72"/>
      <c r="BA10" s="72"/>
      <c r="BB10" s="71"/>
      <c r="BC10" s="72"/>
      <c r="BD10" s="71"/>
      <c r="BE10" s="72"/>
      <c r="BF10" s="72"/>
      <c r="BG10" s="72"/>
      <c r="BH10" s="72"/>
      <c r="BI10" s="72"/>
      <c r="BJ10" s="71"/>
      <c r="BK10" s="72"/>
      <c r="BL10" s="72"/>
      <c r="BM10" s="72"/>
      <c r="BN10" s="72"/>
      <c r="BO10" s="71"/>
      <c r="BP10" s="71"/>
      <c r="BQ10" s="71"/>
      <c r="BR10" s="72"/>
      <c r="BS10" s="72"/>
      <c r="BT10" s="71"/>
      <c r="BU10" s="72"/>
      <c r="BV10" s="72"/>
      <c r="BW10" s="71"/>
      <c r="BX10" s="72"/>
      <c r="BY10" s="72"/>
      <c r="BZ10" s="72"/>
      <c r="CA10" s="71"/>
      <c r="CB10" s="71"/>
      <c r="CC10" s="47"/>
      <c r="CD10" s="48"/>
      <c r="CE10" s="48"/>
      <c r="CF10" s="48"/>
      <c r="CG10" s="47"/>
      <c r="CH10" s="47"/>
      <c r="CI10" s="47"/>
      <c r="CJ10" s="47"/>
      <c r="CK10" s="73"/>
      <c r="CL10" s="8"/>
    </row>
    <row r="11" spans="1:90" s="22" customFormat="1" ht="26.25" customHeight="1" x14ac:dyDescent="0.25">
      <c r="A11" s="291" t="s">
        <v>130</v>
      </c>
      <c r="B11" s="232" t="s">
        <v>95</v>
      </c>
      <c r="C11" s="127">
        <v>1155174.1401648021</v>
      </c>
      <c r="D11" s="122">
        <v>51057.088513214621</v>
      </c>
      <c r="E11" s="122">
        <v>40676.439705147619</v>
      </c>
      <c r="F11" s="122">
        <v>6969.4807883366484</v>
      </c>
      <c r="G11" s="122">
        <v>3411.1680197303522</v>
      </c>
      <c r="H11" s="122">
        <v>4676.1818353773033</v>
      </c>
      <c r="I11" s="122">
        <v>557982.27858948126</v>
      </c>
      <c r="J11" s="122">
        <v>50356.368898179549</v>
      </c>
      <c r="K11" s="122">
        <v>3970.1324693490369</v>
      </c>
      <c r="L11" s="122">
        <v>2985.2747755275363</v>
      </c>
      <c r="M11" s="122">
        <v>16000.940277886162</v>
      </c>
      <c r="N11" s="122">
        <v>7602.5458313736435</v>
      </c>
      <c r="O11" s="122">
        <v>85720.073564815335</v>
      </c>
      <c r="P11" s="122">
        <v>195813.13993159859</v>
      </c>
      <c r="Q11" s="122">
        <v>2997.9800779142979</v>
      </c>
      <c r="R11" s="122">
        <v>3604.4313856714248</v>
      </c>
      <c r="S11" s="122">
        <v>38811.126885886391</v>
      </c>
      <c r="T11" s="122">
        <v>135420.13435738604</v>
      </c>
      <c r="U11" s="122">
        <v>3360.4834708982753</v>
      </c>
      <c r="V11" s="122">
        <v>1044.8791475123874</v>
      </c>
      <c r="W11" s="122">
        <v>826.00662140725842</v>
      </c>
      <c r="X11" s="122">
        <v>2527.0057652685218</v>
      </c>
      <c r="Y11" s="122">
        <v>1842.650610355146</v>
      </c>
      <c r="Z11" s="122">
        <v>373.09305941884924</v>
      </c>
      <c r="AA11" s="122">
        <v>2864.7599591391049</v>
      </c>
      <c r="AB11" s="122">
        <v>1861.2514998936574</v>
      </c>
      <c r="AC11" s="122">
        <v>175910.88848795951</v>
      </c>
      <c r="AD11" s="122">
        <v>12107.520610766966</v>
      </c>
      <c r="AE11" s="122">
        <v>1211.4769089161659</v>
      </c>
      <c r="AF11" s="122">
        <v>10896.043701850798</v>
      </c>
      <c r="AG11" s="122">
        <v>40852.616006070581</v>
      </c>
      <c r="AH11" s="122">
        <v>38120.211266978382</v>
      </c>
      <c r="AI11" s="122">
        <v>8100.1293241339963</v>
      </c>
      <c r="AJ11" s="122">
        <v>15935.670412855912</v>
      </c>
      <c r="AK11" s="122">
        <v>14084.411529988467</v>
      </c>
      <c r="AL11" s="122">
        <v>148663.05387638643</v>
      </c>
      <c r="AM11" s="122">
        <v>51816.663595914972</v>
      </c>
      <c r="AN11" s="122">
        <v>27293.339107509946</v>
      </c>
      <c r="AO11" s="122">
        <v>59604.897827748508</v>
      </c>
      <c r="AP11" s="122">
        <v>7964.3828020471365</v>
      </c>
      <c r="AQ11" s="122">
        <v>1983.7705431658824</v>
      </c>
      <c r="AR11" s="122">
        <v>14444.956982088557</v>
      </c>
      <c r="AS11" s="122">
        <v>7319.7754329921172</v>
      </c>
      <c r="AT11" s="122">
        <v>1582.9011771464031</v>
      </c>
      <c r="AU11" s="122">
        <v>1581.4366762129716</v>
      </c>
      <c r="AV11" s="122">
        <v>544.91714332596632</v>
      </c>
      <c r="AW11" s="122">
        <v>3610.5204363067769</v>
      </c>
      <c r="AX11" s="122">
        <v>1956.5599664998354</v>
      </c>
      <c r="AY11" s="122">
        <v>834.48586787734587</v>
      </c>
      <c r="AZ11" s="122">
        <v>427.45710186530744</v>
      </c>
      <c r="BA11" s="122">
        <v>694.61699675718182</v>
      </c>
      <c r="BB11" s="122">
        <v>3323.5357304618828</v>
      </c>
      <c r="BC11" s="122">
        <v>0</v>
      </c>
      <c r="BD11" s="122">
        <v>18498.762054359086</v>
      </c>
      <c r="BE11" s="122">
        <v>11532.395777048898</v>
      </c>
      <c r="BF11" s="122">
        <v>3949.5257187627435</v>
      </c>
      <c r="BG11" s="122">
        <v>1834.5229716245294</v>
      </c>
      <c r="BH11" s="122">
        <v>453.23259616001661</v>
      </c>
      <c r="BI11" s="122">
        <v>729.08499076289877</v>
      </c>
      <c r="BJ11" s="122">
        <v>15400.528177718246</v>
      </c>
      <c r="BK11" s="122">
        <v>6033.6062482209518</v>
      </c>
      <c r="BL11" s="122">
        <v>3227.689651156139</v>
      </c>
      <c r="BM11" s="122">
        <v>370.6763830751467</v>
      </c>
      <c r="BN11" s="122">
        <v>5768.5558952660076</v>
      </c>
      <c r="BO11" s="122">
        <v>18110.836507372111</v>
      </c>
      <c r="BP11" s="122">
        <v>9404.5033648587687</v>
      </c>
      <c r="BQ11" s="122">
        <v>20691.690626140771</v>
      </c>
      <c r="BR11" s="122">
        <v>13292.331194205806</v>
      </c>
      <c r="BS11" s="122">
        <v>7399.3594319349668</v>
      </c>
      <c r="BT11" s="122">
        <v>6772.2249297887838</v>
      </c>
      <c r="BU11" s="122">
        <v>3500.5566250101251</v>
      </c>
      <c r="BV11" s="122">
        <v>3271.6683047786587</v>
      </c>
      <c r="BW11" s="122">
        <v>8368.2696469473685</v>
      </c>
      <c r="BX11" s="122">
        <v>1902.3396276983053</v>
      </c>
      <c r="BY11" s="122">
        <v>618.92542277543441</v>
      </c>
      <c r="BZ11" s="122">
        <v>5847.0045964736291</v>
      </c>
      <c r="CA11" s="122">
        <v>1512.657559339742</v>
      </c>
      <c r="CB11" s="122">
        <v>0</v>
      </c>
      <c r="CC11" s="128">
        <v>387940.39679474174</v>
      </c>
      <c r="CD11" s="129">
        <v>217265.41776294948</v>
      </c>
      <c r="CE11" s="129">
        <v>114633.27779002163</v>
      </c>
      <c r="CF11" s="129">
        <v>56041.701241770614</v>
      </c>
      <c r="CG11" s="74"/>
      <c r="CH11" s="122">
        <v>0</v>
      </c>
      <c r="CI11" s="49"/>
      <c r="CJ11" s="58"/>
      <c r="CK11" s="126">
        <v>1543114.5369595438</v>
      </c>
      <c r="CL11" s="8"/>
    </row>
    <row r="12" spans="1:90" s="22" customFormat="1" ht="26.25" customHeight="1" x14ac:dyDescent="0.25">
      <c r="A12" s="292" t="s">
        <v>131</v>
      </c>
      <c r="B12" s="236" t="s">
        <v>96</v>
      </c>
      <c r="C12" s="118">
        <v>67589.500689095396</v>
      </c>
      <c r="D12" s="130">
        <v>661.02303810000001</v>
      </c>
      <c r="E12" s="131">
        <v>661.02303810000001</v>
      </c>
      <c r="F12" s="131">
        <v>0</v>
      </c>
      <c r="G12" s="131">
        <v>0</v>
      </c>
      <c r="H12" s="130">
        <v>966.41620322632332</v>
      </c>
      <c r="I12" s="130">
        <v>65961.973547769056</v>
      </c>
      <c r="J12" s="131">
        <v>1193.7092761011502</v>
      </c>
      <c r="K12" s="131">
        <v>0</v>
      </c>
      <c r="L12" s="131">
        <v>0</v>
      </c>
      <c r="M12" s="131">
        <v>573.5324880825998</v>
      </c>
      <c r="N12" s="131">
        <v>502.92743271740017</v>
      </c>
      <c r="O12" s="131">
        <v>0</v>
      </c>
      <c r="P12" s="131">
        <v>34.612748000000003</v>
      </c>
      <c r="Q12" s="131">
        <v>0</v>
      </c>
      <c r="R12" s="131">
        <v>0</v>
      </c>
      <c r="S12" s="131">
        <v>7243.5065860955647</v>
      </c>
      <c r="T12" s="131">
        <v>56413.685016772346</v>
      </c>
      <c r="U12" s="131">
        <v>0</v>
      </c>
      <c r="V12" s="131">
        <v>0</v>
      </c>
      <c r="W12" s="131">
        <v>0</v>
      </c>
      <c r="X12" s="131">
        <v>0</v>
      </c>
      <c r="Y12" s="131">
        <v>0</v>
      </c>
      <c r="Z12" s="131">
        <v>0</v>
      </c>
      <c r="AA12" s="131">
        <v>0</v>
      </c>
      <c r="AB12" s="131">
        <v>0</v>
      </c>
      <c r="AC12" s="130">
        <v>0</v>
      </c>
      <c r="AD12" s="130">
        <v>1.9009434774656799E-2</v>
      </c>
      <c r="AE12" s="131">
        <v>5.3814270976368086E-3</v>
      </c>
      <c r="AF12" s="131">
        <v>1.362800767701999E-2</v>
      </c>
      <c r="AG12" s="130">
        <v>0</v>
      </c>
      <c r="AH12" s="130">
        <v>0</v>
      </c>
      <c r="AI12" s="131">
        <v>0</v>
      </c>
      <c r="AJ12" s="131">
        <v>0</v>
      </c>
      <c r="AK12" s="131">
        <v>0</v>
      </c>
      <c r="AL12" s="130">
        <v>0</v>
      </c>
      <c r="AM12" s="131">
        <v>0</v>
      </c>
      <c r="AN12" s="131">
        <v>0</v>
      </c>
      <c r="AO12" s="131">
        <v>0</v>
      </c>
      <c r="AP12" s="131">
        <v>0</v>
      </c>
      <c r="AQ12" s="131">
        <v>0</v>
      </c>
      <c r="AR12" s="130">
        <v>0</v>
      </c>
      <c r="AS12" s="130">
        <v>5.9097567099225526E-3</v>
      </c>
      <c r="AT12" s="131">
        <v>0</v>
      </c>
      <c r="AU12" s="131">
        <v>5.9097567099225526E-3</v>
      </c>
      <c r="AV12" s="131">
        <v>0</v>
      </c>
      <c r="AW12" s="131">
        <v>0</v>
      </c>
      <c r="AX12" s="130">
        <v>0</v>
      </c>
      <c r="AY12" s="131">
        <v>0</v>
      </c>
      <c r="AZ12" s="131">
        <v>0</v>
      </c>
      <c r="BA12" s="131">
        <v>0</v>
      </c>
      <c r="BB12" s="130">
        <v>0</v>
      </c>
      <c r="BC12" s="131">
        <v>0</v>
      </c>
      <c r="BD12" s="130">
        <v>0</v>
      </c>
      <c r="BE12" s="131">
        <v>0</v>
      </c>
      <c r="BF12" s="131">
        <v>0</v>
      </c>
      <c r="BG12" s="131">
        <v>0</v>
      </c>
      <c r="BH12" s="131">
        <v>0</v>
      </c>
      <c r="BI12" s="131">
        <v>0</v>
      </c>
      <c r="BJ12" s="130">
        <v>0</v>
      </c>
      <c r="BK12" s="131">
        <v>0</v>
      </c>
      <c r="BL12" s="131">
        <v>0</v>
      </c>
      <c r="BM12" s="131">
        <v>0</v>
      </c>
      <c r="BN12" s="131">
        <v>0</v>
      </c>
      <c r="BO12" s="130">
        <v>0</v>
      </c>
      <c r="BP12" s="130">
        <v>0</v>
      </c>
      <c r="BQ12" s="130">
        <v>0</v>
      </c>
      <c r="BR12" s="131">
        <v>0</v>
      </c>
      <c r="BS12" s="131">
        <v>0</v>
      </c>
      <c r="BT12" s="130">
        <v>2.5669365922564295E-2</v>
      </c>
      <c r="BU12" s="131">
        <v>1.2731342349279574E-2</v>
      </c>
      <c r="BV12" s="131">
        <v>1.2938023573284722E-2</v>
      </c>
      <c r="BW12" s="130">
        <v>2.9009047832636213E-2</v>
      </c>
      <c r="BX12" s="131">
        <v>4.0301938422698464E-3</v>
      </c>
      <c r="BY12" s="131">
        <v>0</v>
      </c>
      <c r="BZ12" s="131">
        <v>2.4978853990366368E-2</v>
      </c>
      <c r="CA12" s="130">
        <v>8.3023947602201397E-3</v>
      </c>
      <c r="CB12" s="130">
        <v>0</v>
      </c>
      <c r="CC12" s="132">
        <v>1250.1771886504821</v>
      </c>
      <c r="CD12" s="133">
        <v>1127.2675871234746</v>
      </c>
      <c r="CE12" s="133">
        <v>0</v>
      </c>
      <c r="CF12" s="133">
        <v>122.90960152700745</v>
      </c>
      <c r="CG12" s="60"/>
      <c r="CH12" s="123">
        <v>0</v>
      </c>
      <c r="CI12" s="59"/>
      <c r="CJ12" s="47"/>
      <c r="CK12" s="121">
        <v>68839.677877745882</v>
      </c>
      <c r="CL12" s="8"/>
    </row>
    <row r="13" spans="1:90" s="22" customFormat="1" ht="26.25" customHeight="1" x14ac:dyDescent="0.25">
      <c r="A13" s="293" t="s">
        <v>132</v>
      </c>
      <c r="B13" s="237" t="s">
        <v>97</v>
      </c>
      <c r="C13" s="118">
        <v>0</v>
      </c>
      <c r="D13" s="130">
        <v>0</v>
      </c>
      <c r="E13" s="131">
        <v>0</v>
      </c>
      <c r="F13" s="131">
        <v>0</v>
      </c>
      <c r="G13" s="131">
        <v>0</v>
      </c>
      <c r="H13" s="130">
        <v>0</v>
      </c>
      <c r="I13" s="130">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0">
        <v>0</v>
      </c>
      <c r="AD13" s="130">
        <v>0</v>
      </c>
      <c r="AE13" s="131">
        <v>0</v>
      </c>
      <c r="AF13" s="131">
        <v>0</v>
      </c>
      <c r="AG13" s="130">
        <v>0</v>
      </c>
      <c r="AH13" s="130">
        <v>0</v>
      </c>
      <c r="AI13" s="131">
        <v>0</v>
      </c>
      <c r="AJ13" s="131">
        <v>0</v>
      </c>
      <c r="AK13" s="131">
        <v>0</v>
      </c>
      <c r="AL13" s="130">
        <v>0</v>
      </c>
      <c r="AM13" s="131">
        <v>0</v>
      </c>
      <c r="AN13" s="131">
        <v>0</v>
      </c>
      <c r="AO13" s="131">
        <v>0</v>
      </c>
      <c r="AP13" s="131">
        <v>0</v>
      </c>
      <c r="AQ13" s="131">
        <v>0</v>
      </c>
      <c r="AR13" s="130">
        <v>0</v>
      </c>
      <c r="AS13" s="130">
        <v>0</v>
      </c>
      <c r="AT13" s="131">
        <v>0</v>
      </c>
      <c r="AU13" s="131">
        <v>0</v>
      </c>
      <c r="AV13" s="131">
        <v>0</v>
      </c>
      <c r="AW13" s="131">
        <v>0</v>
      </c>
      <c r="AX13" s="130">
        <v>0</v>
      </c>
      <c r="AY13" s="131">
        <v>0</v>
      </c>
      <c r="AZ13" s="131">
        <v>0</v>
      </c>
      <c r="BA13" s="131">
        <v>0</v>
      </c>
      <c r="BB13" s="130">
        <v>0</v>
      </c>
      <c r="BC13" s="131">
        <v>0</v>
      </c>
      <c r="BD13" s="130">
        <v>0</v>
      </c>
      <c r="BE13" s="131">
        <v>0</v>
      </c>
      <c r="BF13" s="131">
        <v>0</v>
      </c>
      <c r="BG13" s="131">
        <v>0</v>
      </c>
      <c r="BH13" s="131">
        <v>0</v>
      </c>
      <c r="BI13" s="131">
        <v>0</v>
      </c>
      <c r="BJ13" s="130">
        <v>0</v>
      </c>
      <c r="BK13" s="131">
        <v>0</v>
      </c>
      <c r="BL13" s="131">
        <v>0</v>
      </c>
      <c r="BM13" s="131">
        <v>0</v>
      </c>
      <c r="BN13" s="131">
        <v>0</v>
      </c>
      <c r="BO13" s="130">
        <v>0</v>
      </c>
      <c r="BP13" s="130">
        <v>0</v>
      </c>
      <c r="BQ13" s="130">
        <v>0</v>
      </c>
      <c r="BR13" s="131">
        <v>0</v>
      </c>
      <c r="BS13" s="131">
        <v>0</v>
      </c>
      <c r="BT13" s="130">
        <v>0</v>
      </c>
      <c r="BU13" s="131">
        <v>0</v>
      </c>
      <c r="BV13" s="131">
        <v>0</v>
      </c>
      <c r="BW13" s="130">
        <v>0</v>
      </c>
      <c r="BX13" s="131">
        <v>0</v>
      </c>
      <c r="BY13" s="131">
        <v>0</v>
      </c>
      <c r="BZ13" s="131">
        <v>0</v>
      </c>
      <c r="CA13" s="130">
        <v>0</v>
      </c>
      <c r="CB13" s="130">
        <v>0</v>
      </c>
      <c r="CC13" s="130">
        <v>0</v>
      </c>
      <c r="CD13" s="131">
        <v>0</v>
      </c>
      <c r="CE13" s="131">
        <v>0</v>
      </c>
      <c r="CF13" s="131">
        <v>0</v>
      </c>
      <c r="CG13" s="47"/>
      <c r="CH13" s="124">
        <v>0</v>
      </c>
      <c r="CI13" s="61"/>
      <c r="CJ13" s="47"/>
      <c r="CK13" s="125">
        <v>0</v>
      </c>
      <c r="CL13" s="8"/>
    </row>
    <row r="14" spans="1:90" s="22" customFormat="1" ht="26.25" customHeight="1" x14ac:dyDescent="0.25">
      <c r="A14" s="293" t="s">
        <v>133</v>
      </c>
      <c r="B14" s="237" t="s">
        <v>98</v>
      </c>
      <c r="C14" s="118">
        <v>29170.755023199999</v>
      </c>
      <c r="D14" s="130">
        <v>0</v>
      </c>
      <c r="E14" s="131">
        <v>0</v>
      </c>
      <c r="F14" s="131">
        <v>0</v>
      </c>
      <c r="G14" s="131">
        <v>0</v>
      </c>
      <c r="H14" s="130">
        <v>0</v>
      </c>
      <c r="I14" s="130">
        <v>8752.6180000000004</v>
      </c>
      <c r="J14" s="131">
        <v>0</v>
      </c>
      <c r="K14" s="131">
        <v>0</v>
      </c>
      <c r="L14" s="131">
        <v>0</v>
      </c>
      <c r="M14" s="131">
        <v>0</v>
      </c>
      <c r="N14" s="131">
        <v>0</v>
      </c>
      <c r="O14" s="131">
        <v>0</v>
      </c>
      <c r="P14" s="131">
        <v>0</v>
      </c>
      <c r="Q14" s="131">
        <v>0</v>
      </c>
      <c r="R14" s="131">
        <v>0</v>
      </c>
      <c r="S14" s="131">
        <v>0</v>
      </c>
      <c r="T14" s="131">
        <v>8752.6180000000004</v>
      </c>
      <c r="U14" s="131">
        <v>0</v>
      </c>
      <c r="V14" s="131">
        <v>0</v>
      </c>
      <c r="W14" s="131">
        <v>0</v>
      </c>
      <c r="X14" s="131">
        <v>0</v>
      </c>
      <c r="Y14" s="131">
        <v>0</v>
      </c>
      <c r="Z14" s="131">
        <v>0</v>
      </c>
      <c r="AA14" s="131">
        <v>0</v>
      </c>
      <c r="AB14" s="131">
        <v>0</v>
      </c>
      <c r="AC14" s="130">
        <v>20418.137023200001</v>
      </c>
      <c r="AD14" s="130">
        <v>0</v>
      </c>
      <c r="AE14" s="131">
        <v>0</v>
      </c>
      <c r="AF14" s="131">
        <v>0</v>
      </c>
      <c r="AG14" s="130">
        <v>0</v>
      </c>
      <c r="AH14" s="130">
        <v>0</v>
      </c>
      <c r="AI14" s="131">
        <v>0</v>
      </c>
      <c r="AJ14" s="131">
        <v>0</v>
      </c>
      <c r="AK14" s="131">
        <v>0</v>
      </c>
      <c r="AL14" s="130">
        <v>0</v>
      </c>
      <c r="AM14" s="131">
        <v>0</v>
      </c>
      <c r="AN14" s="131">
        <v>0</v>
      </c>
      <c r="AO14" s="131">
        <v>0</v>
      </c>
      <c r="AP14" s="131">
        <v>0</v>
      </c>
      <c r="AQ14" s="131">
        <v>0</v>
      </c>
      <c r="AR14" s="130">
        <v>0</v>
      </c>
      <c r="AS14" s="130">
        <v>0</v>
      </c>
      <c r="AT14" s="131">
        <v>0</v>
      </c>
      <c r="AU14" s="131">
        <v>0</v>
      </c>
      <c r="AV14" s="131">
        <v>0</v>
      </c>
      <c r="AW14" s="131">
        <v>0</v>
      </c>
      <c r="AX14" s="130">
        <v>0</v>
      </c>
      <c r="AY14" s="131">
        <v>0</v>
      </c>
      <c r="AZ14" s="131">
        <v>0</v>
      </c>
      <c r="BA14" s="131">
        <v>0</v>
      </c>
      <c r="BB14" s="130">
        <v>0</v>
      </c>
      <c r="BC14" s="131">
        <v>0</v>
      </c>
      <c r="BD14" s="130">
        <v>0</v>
      </c>
      <c r="BE14" s="131">
        <v>0</v>
      </c>
      <c r="BF14" s="131">
        <v>0</v>
      </c>
      <c r="BG14" s="131">
        <v>0</v>
      </c>
      <c r="BH14" s="131">
        <v>0</v>
      </c>
      <c r="BI14" s="131">
        <v>0</v>
      </c>
      <c r="BJ14" s="130">
        <v>0</v>
      </c>
      <c r="BK14" s="131">
        <v>0</v>
      </c>
      <c r="BL14" s="131">
        <v>0</v>
      </c>
      <c r="BM14" s="131">
        <v>0</v>
      </c>
      <c r="BN14" s="131">
        <v>0</v>
      </c>
      <c r="BO14" s="130">
        <v>0</v>
      </c>
      <c r="BP14" s="130">
        <v>0</v>
      </c>
      <c r="BQ14" s="130">
        <v>0</v>
      </c>
      <c r="BR14" s="131">
        <v>0</v>
      </c>
      <c r="BS14" s="131">
        <v>0</v>
      </c>
      <c r="BT14" s="130">
        <v>0</v>
      </c>
      <c r="BU14" s="131">
        <v>0</v>
      </c>
      <c r="BV14" s="131">
        <v>0</v>
      </c>
      <c r="BW14" s="130">
        <v>0</v>
      </c>
      <c r="BX14" s="131">
        <v>0</v>
      </c>
      <c r="BY14" s="131">
        <v>0</v>
      </c>
      <c r="BZ14" s="131">
        <v>0</v>
      </c>
      <c r="CA14" s="130">
        <v>0</v>
      </c>
      <c r="CB14" s="130">
        <v>0</v>
      </c>
      <c r="CC14" s="130">
        <v>0</v>
      </c>
      <c r="CD14" s="131">
        <v>0</v>
      </c>
      <c r="CE14" s="131">
        <v>0</v>
      </c>
      <c r="CF14" s="131">
        <v>0</v>
      </c>
      <c r="CG14" s="47"/>
      <c r="CH14" s="124">
        <v>0</v>
      </c>
      <c r="CI14" s="61"/>
      <c r="CJ14" s="47"/>
      <c r="CK14" s="125">
        <v>29170.755023199999</v>
      </c>
      <c r="CL14" s="8"/>
    </row>
    <row r="15" spans="1:90" s="22" customFormat="1" ht="26.25" customHeight="1" x14ac:dyDescent="0.25">
      <c r="A15" s="293" t="s">
        <v>134</v>
      </c>
      <c r="B15" s="237" t="s">
        <v>99</v>
      </c>
      <c r="C15" s="118">
        <v>60295.010739152473</v>
      </c>
      <c r="D15" s="130">
        <v>0</v>
      </c>
      <c r="E15" s="131">
        <v>0</v>
      </c>
      <c r="F15" s="131">
        <v>0</v>
      </c>
      <c r="G15" s="131">
        <v>0</v>
      </c>
      <c r="H15" s="130">
        <v>934.35542948399768</v>
      </c>
      <c r="I15" s="130">
        <v>59360.655309668473</v>
      </c>
      <c r="J15" s="131">
        <v>184.78254904286558</v>
      </c>
      <c r="K15" s="131">
        <v>0</v>
      </c>
      <c r="L15" s="131">
        <v>0</v>
      </c>
      <c r="M15" s="131">
        <v>0</v>
      </c>
      <c r="N15" s="131">
        <v>0</v>
      </c>
      <c r="O15" s="131">
        <v>0</v>
      </c>
      <c r="P15" s="131">
        <v>10999.124468</v>
      </c>
      <c r="Q15" s="131">
        <v>0</v>
      </c>
      <c r="R15" s="131">
        <v>0</v>
      </c>
      <c r="S15" s="131">
        <v>6773.9758721456019</v>
      </c>
      <c r="T15" s="131">
        <v>41073.107828399996</v>
      </c>
      <c r="U15" s="131">
        <v>129.1098570103407</v>
      </c>
      <c r="V15" s="131">
        <v>17.258954097166551</v>
      </c>
      <c r="W15" s="131">
        <v>12.560899895570016</v>
      </c>
      <c r="X15" s="131">
        <v>82.831418340917395</v>
      </c>
      <c r="Y15" s="131">
        <v>30.813258422783719</v>
      </c>
      <c r="Z15" s="131">
        <v>2.8467713482830823</v>
      </c>
      <c r="AA15" s="131">
        <v>0</v>
      </c>
      <c r="AB15" s="131">
        <v>54.243432964938492</v>
      </c>
      <c r="AC15" s="130">
        <v>0</v>
      </c>
      <c r="AD15" s="130">
        <v>0</v>
      </c>
      <c r="AE15" s="131">
        <v>0</v>
      </c>
      <c r="AF15" s="131">
        <v>0</v>
      </c>
      <c r="AG15" s="130">
        <v>0</v>
      </c>
      <c r="AH15" s="130">
        <v>0</v>
      </c>
      <c r="AI15" s="131">
        <v>0</v>
      </c>
      <c r="AJ15" s="131">
        <v>0</v>
      </c>
      <c r="AK15" s="131">
        <v>0</v>
      </c>
      <c r="AL15" s="130">
        <v>0</v>
      </c>
      <c r="AM15" s="131">
        <v>0</v>
      </c>
      <c r="AN15" s="131">
        <v>0</v>
      </c>
      <c r="AO15" s="131">
        <v>0</v>
      </c>
      <c r="AP15" s="131">
        <v>0</v>
      </c>
      <c r="AQ15" s="131">
        <v>0</v>
      </c>
      <c r="AR15" s="130">
        <v>0</v>
      </c>
      <c r="AS15" s="130">
        <v>0</v>
      </c>
      <c r="AT15" s="131">
        <v>0</v>
      </c>
      <c r="AU15" s="131">
        <v>0</v>
      </c>
      <c r="AV15" s="131">
        <v>0</v>
      </c>
      <c r="AW15" s="131">
        <v>0</v>
      </c>
      <c r="AX15" s="130">
        <v>0</v>
      </c>
      <c r="AY15" s="131">
        <v>0</v>
      </c>
      <c r="AZ15" s="131">
        <v>0</v>
      </c>
      <c r="BA15" s="131">
        <v>0</v>
      </c>
      <c r="BB15" s="130">
        <v>0</v>
      </c>
      <c r="BC15" s="131">
        <v>0</v>
      </c>
      <c r="BD15" s="130">
        <v>0</v>
      </c>
      <c r="BE15" s="131">
        <v>0</v>
      </c>
      <c r="BF15" s="131">
        <v>0</v>
      </c>
      <c r="BG15" s="131">
        <v>0</v>
      </c>
      <c r="BH15" s="131">
        <v>0</v>
      </c>
      <c r="BI15" s="131">
        <v>0</v>
      </c>
      <c r="BJ15" s="130">
        <v>0</v>
      </c>
      <c r="BK15" s="131">
        <v>0</v>
      </c>
      <c r="BL15" s="131">
        <v>0</v>
      </c>
      <c r="BM15" s="131">
        <v>0</v>
      </c>
      <c r="BN15" s="131">
        <v>0</v>
      </c>
      <c r="BO15" s="130">
        <v>0</v>
      </c>
      <c r="BP15" s="130">
        <v>0</v>
      </c>
      <c r="BQ15" s="130">
        <v>0</v>
      </c>
      <c r="BR15" s="131">
        <v>0</v>
      </c>
      <c r="BS15" s="131">
        <v>0</v>
      </c>
      <c r="BT15" s="130">
        <v>0</v>
      </c>
      <c r="BU15" s="131">
        <v>0</v>
      </c>
      <c r="BV15" s="131">
        <v>0</v>
      </c>
      <c r="BW15" s="130">
        <v>0</v>
      </c>
      <c r="BX15" s="131">
        <v>0</v>
      </c>
      <c r="BY15" s="131">
        <v>0</v>
      </c>
      <c r="BZ15" s="131">
        <v>0</v>
      </c>
      <c r="CA15" s="130">
        <v>0</v>
      </c>
      <c r="CB15" s="130">
        <v>0</v>
      </c>
      <c r="CC15" s="130">
        <v>0</v>
      </c>
      <c r="CD15" s="131">
        <v>0</v>
      </c>
      <c r="CE15" s="131">
        <v>0</v>
      </c>
      <c r="CF15" s="131">
        <v>0</v>
      </c>
      <c r="CG15" s="47"/>
      <c r="CH15" s="124">
        <v>0</v>
      </c>
      <c r="CI15" s="61"/>
      <c r="CJ15" s="47"/>
      <c r="CK15" s="125">
        <v>60295.010739152473</v>
      </c>
      <c r="CL15" s="8"/>
    </row>
    <row r="16" spans="1:90" s="22" customFormat="1" ht="26.25" customHeight="1" x14ac:dyDescent="0.25">
      <c r="A16" s="293" t="s">
        <v>135</v>
      </c>
      <c r="B16" s="237" t="s">
        <v>100</v>
      </c>
      <c r="C16" s="118">
        <v>42.807381549397824</v>
      </c>
      <c r="D16" s="130">
        <v>0</v>
      </c>
      <c r="E16" s="131">
        <v>0</v>
      </c>
      <c r="F16" s="131">
        <v>0</v>
      </c>
      <c r="G16" s="131">
        <v>0</v>
      </c>
      <c r="H16" s="130">
        <v>0</v>
      </c>
      <c r="I16" s="130">
        <v>3.1923293937808843</v>
      </c>
      <c r="J16" s="131">
        <v>9.1896783563496981E-2</v>
      </c>
      <c r="K16" s="131">
        <v>3.2464383563496985E-2</v>
      </c>
      <c r="L16" s="131">
        <v>0</v>
      </c>
      <c r="M16" s="131">
        <v>0.31382237444713751</v>
      </c>
      <c r="N16" s="131">
        <v>2.1642922375664658E-2</v>
      </c>
      <c r="O16" s="131">
        <v>0.1190360730661556</v>
      </c>
      <c r="P16" s="131">
        <v>9.739315069049094E-2</v>
      </c>
      <c r="Q16" s="131">
        <v>0.20560776256881425</v>
      </c>
      <c r="R16" s="131">
        <v>0.30300091325930517</v>
      </c>
      <c r="S16" s="131">
        <v>0.14067899544182025</v>
      </c>
      <c r="T16" s="131">
        <v>0.31382237444713751</v>
      </c>
      <c r="U16" s="131">
        <v>6.4925999999999998E-2</v>
      </c>
      <c r="V16" s="131">
        <v>1.7096698182051982E-2</v>
      </c>
      <c r="W16" s="131">
        <v>1.0990467158092154</v>
      </c>
      <c r="X16" s="131">
        <v>6.8893333106791702E-2</v>
      </c>
      <c r="Y16" s="131">
        <v>0</v>
      </c>
      <c r="Z16" s="131">
        <v>0.1190360730661556</v>
      </c>
      <c r="AA16" s="131">
        <v>7.5750228314826293E-2</v>
      </c>
      <c r="AB16" s="131">
        <v>0.10821461187832328</v>
      </c>
      <c r="AC16" s="130">
        <v>0.14067899544182025</v>
      </c>
      <c r="AD16" s="130">
        <v>9.7393150690490954E-2</v>
      </c>
      <c r="AE16" s="131">
        <v>3.2464383563496985E-2</v>
      </c>
      <c r="AF16" s="131">
        <v>6.4928767126993969E-2</v>
      </c>
      <c r="AG16" s="130">
        <v>0.3571082191984668</v>
      </c>
      <c r="AH16" s="130">
        <v>4.9016346205077186</v>
      </c>
      <c r="AI16" s="131">
        <v>6.83748869990701E-2</v>
      </c>
      <c r="AJ16" s="131">
        <v>0.28391626954367521</v>
      </c>
      <c r="AK16" s="131">
        <v>4.5493434639649735</v>
      </c>
      <c r="AL16" s="130">
        <v>0.87653835621441856</v>
      </c>
      <c r="AM16" s="131">
        <v>3.2464383563496985E-2</v>
      </c>
      <c r="AN16" s="131">
        <v>1.0821461187832329E-2</v>
      </c>
      <c r="AO16" s="131">
        <v>7.5750228314826293E-2</v>
      </c>
      <c r="AP16" s="131">
        <v>1.0821461187832329E-2</v>
      </c>
      <c r="AQ16" s="131">
        <v>0.74668082196043062</v>
      </c>
      <c r="AR16" s="130">
        <v>0.57387067106171519</v>
      </c>
      <c r="AS16" s="130">
        <v>0.24889360732014354</v>
      </c>
      <c r="AT16" s="131">
        <v>0.14067899544182025</v>
      </c>
      <c r="AU16" s="131">
        <v>4.3285844751329315E-2</v>
      </c>
      <c r="AV16" s="131">
        <v>0</v>
      </c>
      <c r="AW16" s="131">
        <v>6.4928767126993969E-2</v>
      </c>
      <c r="AX16" s="130">
        <v>5.4107305939161639E-2</v>
      </c>
      <c r="AY16" s="131">
        <v>5.4107305939161639E-2</v>
      </c>
      <c r="AZ16" s="131">
        <v>0</v>
      </c>
      <c r="BA16" s="131">
        <v>0</v>
      </c>
      <c r="BB16" s="130">
        <v>10.778175343080999</v>
      </c>
      <c r="BC16" s="131">
        <v>0</v>
      </c>
      <c r="BD16" s="130">
        <v>10.778175343080999</v>
      </c>
      <c r="BE16" s="131">
        <v>1.6665050229261786</v>
      </c>
      <c r="BF16" s="131">
        <v>0</v>
      </c>
      <c r="BG16" s="131">
        <v>9.1116703201548201</v>
      </c>
      <c r="BH16" s="131">
        <v>0</v>
      </c>
      <c r="BI16" s="131">
        <v>0</v>
      </c>
      <c r="BJ16" s="130">
        <v>10.778175343080999</v>
      </c>
      <c r="BK16" s="131">
        <v>10.778175343080999</v>
      </c>
      <c r="BL16" s="131">
        <v>0</v>
      </c>
      <c r="BM16" s="131">
        <v>0</v>
      </c>
      <c r="BN16" s="131">
        <v>0</v>
      </c>
      <c r="BO16" s="130">
        <v>0</v>
      </c>
      <c r="BP16" s="130">
        <v>0</v>
      </c>
      <c r="BQ16" s="130">
        <v>0</v>
      </c>
      <c r="BR16" s="131">
        <v>0</v>
      </c>
      <c r="BS16" s="131">
        <v>0</v>
      </c>
      <c r="BT16" s="130">
        <v>6.2514719925414576E-3</v>
      </c>
      <c r="BU16" s="131">
        <v>4.6854288363849719E-3</v>
      </c>
      <c r="BV16" s="131">
        <v>1.5660431561564858E-3</v>
      </c>
      <c r="BW16" s="130">
        <v>2.404972800745854E-2</v>
      </c>
      <c r="BX16" s="131">
        <v>1.9484446411307747E-2</v>
      </c>
      <c r="BY16" s="131">
        <v>4.8532337770274735E-4</v>
      </c>
      <c r="BZ16" s="131">
        <v>4.0799582184480468E-3</v>
      </c>
      <c r="CA16" s="130">
        <v>0</v>
      </c>
      <c r="CB16" s="130">
        <v>0</v>
      </c>
      <c r="CC16" s="130">
        <v>56.982216374582414</v>
      </c>
      <c r="CD16" s="131">
        <v>47.33350223174179</v>
      </c>
      <c r="CE16" s="131">
        <v>2.683722374582417</v>
      </c>
      <c r="CF16" s="131">
        <v>6.9649917682582076</v>
      </c>
      <c r="CG16" s="47"/>
      <c r="CH16" s="124">
        <v>0</v>
      </c>
      <c r="CI16" s="61"/>
      <c r="CJ16" s="47"/>
      <c r="CK16" s="125">
        <v>99.789597923980239</v>
      </c>
      <c r="CL16" s="8"/>
    </row>
    <row r="17" spans="1:90" s="22" customFormat="1" ht="26.25" customHeight="1" x14ac:dyDescent="0.25">
      <c r="A17" s="293" t="s">
        <v>136</v>
      </c>
      <c r="B17" s="237" t="s">
        <v>101</v>
      </c>
      <c r="C17" s="118">
        <v>449552.39685697923</v>
      </c>
      <c r="D17" s="130">
        <v>20941.236032048382</v>
      </c>
      <c r="E17" s="131">
        <v>20941.159586433503</v>
      </c>
      <c r="F17" s="131">
        <v>7.6445614880230398E-2</v>
      </c>
      <c r="G17" s="131">
        <v>0</v>
      </c>
      <c r="H17" s="130">
        <v>2000.7294978167542</v>
      </c>
      <c r="I17" s="130">
        <v>208935.36199858531</v>
      </c>
      <c r="J17" s="131">
        <v>40909.848287814559</v>
      </c>
      <c r="K17" s="131">
        <v>3492.3169415869461</v>
      </c>
      <c r="L17" s="131">
        <v>348.84889578462719</v>
      </c>
      <c r="M17" s="131">
        <v>3235.1124912051155</v>
      </c>
      <c r="N17" s="131">
        <v>2558.3091451492032</v>
      </c>
      <c r="O17" s="131">
        <v>42676.709819774806</v>
      </c>
      <c r="P17" s="131">
        <v>57559.760019418602</v>
      </c>
      <c r="Q17" s="131">
        <v>2254.7429478280901</v>
      </c>
      <c r="R17" s="131">
        <v>631.49431358278537</v>
      </c>
      <c r="S17" s="131">
        <v>20497.72739945881</v>
      </c>
      <c r="T17" s="131">
        <v>27070.51110587005</v>
      </c>
      <c r="U17" s="131">
        <v>1761.9594735944854</v>
      </c>
      <c r="V17" s="131">
        <v>607.6651767424944</v>
      </c>
      <c r="W17" s="131">
        <v>460.98406246049518</v>
      </c>
      <c r="X17" s="131">
        <v>1714.9390958250349</v>
      </c>
      <c r="Y17" s="131">
        <v>1368.7771531633771</v>
      </c>
      <c r="Z17" s="131">
        <v>248.60358431475075</v>
      </c>
      <c r="AA17" s="131">
        <v>532.87507599402772</v>
      </c>
      <c r="AB17" s="131">
        <v>1004.1770090170426</v>
      </c>
      <c r="AC17" s="130">
        <v>130868.06936045187</v>
      </c>
      <c r="AD17" s="130">
        <v>2192.7344635754603</v>
      </c>
      <c r="AE17" s="131">
        <v>544.93936170219979</v>
      </c>
      <c r="AF17" s="131">
        <v>1647.7951018732606</v>
      </c>
      <c r="AG17" s="130">
        <v>6121.1667200619195</v>
      </c>
      <c r="AH17" s="130">
        <v>14988.614183801716</v>
      </c>
      <c r="AI17" s="131">
        <v>2070.3930568859728</v>
      </c>
      <c r="AJ17" s="131">
        <v>5407.8894616400084</v>
      </c>
      <c r="AK17" s="131">
        <v>7510.3316652757339</v>
      </c>
      <c r="AL17" s="130">
        <v>6151.8162392435916</v>
      </c>
      <c r="AM17" s="131">
        <v>3278.1726683308884</v>
      </c>
      <c r="AN17" s="131">
        <v>9.0779440940276785</v>
      </c>
      <c r="AO17" s="131">
        <v>2.3310870988277306</v>
      </c>
      <c r="AP17" s="131">
        <v>2460.0410166005108</v>
      </c>
      <c r="AQ17" s="131">
        <v>402.19352311933676</v>
      </c>
      <c r="AR17" s="130">
        <v>9512.849749033674</v>
      </c>
      <c r="AS17" s="130">
        <v>2946.286048830445</v>
      </c>
      <c r="AT17" s="131">
        <v>782.77006150471266</v>
      </c>
      <c r="AU17" s="131">
        <v>723.64776046944894</v>
      </c>
      <c r="AV17" s="131">
        <v>213.53572787452259</v>
      </c>
      <c r="AW17" s="131">
        <v>1226.3324989817606</v>
      </c>
      <c r="AX17" s="130">
        <v>1496.418373968269</v>
      </c>
      <c r="AY17" s="131">
        <v>730.27154801215943</v>
      </c>
      <c r="AZ17" s="131">
        <v>312.08688723865026</v>
      </c>
      <c r="BA17" s="131">
        <v>454.05993871745937</v>
      </c>
      <c r="BB17" s="130">
        <v>456.32528892693972</v>
      </c>
      <c r="BC17" s="131">
        <v>0</v>
      </c>
      <c r="BD17" s="130">
        <v>9258.0346774144709</v>
      </c>
      <c r="BE17" s="131">
        <v>6457.6076613398027</v>
      </c>
      <c r="BF17" s="131">
        <v>801.93700322609084</v>
      </c>
      <c r="BG17" s="131">
        <v>1323.7331712410564</v>
      </c>
      <c r="BH17" s="131">
        <v>254.34966124062171</v>
      </c>
      <c r="BI17" s="131">
        <v>420.40718036689896</v>
      </c>
      <c r="BJ17" s="130">
        <v>3685.2007000535195</v>
      </c>
      <c r="BK17" s="131">
        <v>200.2150415050337</v>
      </c>
      <c r="BL17" s="131">
        <v>2677.9133407793061</v>
      </c>
      <c r="BM17" s="131">
        <v>221.32175231095218</v>
      </c>
      <c r="BN17" s="131">
        <v>585.75056545822781</v>
      </c>
      <c r="BO17" s="130">
        <v>6020.8412511659153</v>
      </c>
      <c r="BP17" s="130">
        <v>5611.7695058498703</v>
      </c>
      <c r="BQ17" s="130">
        <v>9972.7445586515769</v>
      </c>
      <c r="BR17" s="131">
        <v>5855.8336749620748</v>
      </c>
      <c r="BS17" s="131">
        <v>4116.9108836895011</v>
      </c>
      <c r="BT17" s="130">
        <v>3409.99101989888</v>
      </c>
      <c r="BU17" s="131">
        <v>1777.9499139618929</v>
      </c>
      <c r="BV17" s="131">
        <v>1632.0411059369872</v>
      </c>
      <c r="BW17" s="130">
        <v>4233.4681566340405</v>
      </c>
      <c r="BX17" s="131">
        <v>1284.3946469583716</v>
      </c>
      <c r="BY17" s="131">
        <v>280.03375567361394</v>
      </c>
      <c r="BZ17" s="131">
        <v>2669.0397540020549</v>
      </c>
      <c r="CA17" s="130">
        <v>748.73903096663116</v>
      </c>
      <c r="CB17" s="130">
        <v>0</v>
      </c>
      <c r="CC17" s="130">
        <v>137655.33134486718</v>
      </c>
      <c r="CD17" s="131">
        <v>112620.8488285385</v>
      </c>
      <c r="CE17" s="131">
        <v>169.76577632416453</v>
      </c>
      <c r="CF17" s="131">
        <v>24864.716740004522</v>
      </c>
      <c r="CG17" s="47"/>
      <c r="CH17" s="124">
        <v>0</v>
      </c>
      <c r="CI17" s="61"/>
      <c r="CJ17" s="47"/>
      <c r="CK17" s="125">
        <v>587207.72820184636</v>
      </c>
      <c r="CL17" s="8"/>
    </row>
    <row r="18" spans="1:90" s="22" customFormat="1" ht="26.25" customHeight="1" x14ac:dyDescent="0.25">
      <c r="A18" s="293" t="s">
        <v>137</v>
      </c>
      <c r="B18" s="237" t="s">
        <v>102</v>
      </c>
      <c r="C18" s="118">
        <v>19976.801444466484</v>
      </c>
      <c r="D18" s="130">
        <v>277.57008261517331</v>
      </c>
      <c r="E18" s="131">
        <v>12.388019881311145</v>
      </c>
      <c r="F18" s="131">
        <v>199.58211154203175</v>
      </c>
      <c r="G18" s="131">
        <v>65.599951191830371</v>
      </c>
      <c r="H18" s="130">
        <v>100.111166980186</v>
      </c>
      <c r="I18" s="130">
        <v>2581.3375882142473</v>
      </c>
      <c r="J18" s="131">
        <v>52.604896888480852</v>
      </c>
      <c r="K18" s="131">
        <v>17.866860305269967</v>
      </c>
      <c r="L18" s="131">
        <v>16.705920878737047</v>
      </c>
      <c r="M18" s="131">
        <v>9.2537746266041641</v>
      </c>
      <c r="N18" s="131">
        <v>26.81948371059902</v>
      </c>
      <c r="O18" s="131">
        <v>1158.661604086584</v>
      </c>
      <c r="P18" s="131">
        <v>277.52961784381773</v>
      </c>
      <c r="Q18" s="131">
        <v>7.0405534627843407</v>
      </c>
      <c r="R18" s="131">
        <v>34.075207969135789</v>
      </c>
      <c r="S18" s="131">
        <v>179.74017584696301</v>
      </c>
      <c r="T18" s="131">
        <v>1.5746240311353454</v>
      </c>
      <c r="U18" s="131">
        <v>357.46519687611249</v>
      </c>
      <c r="V18" s="131">
        <v>14.005470119966626</v>
      </c>
      <c r="W18" s="131">
        <v>11.496597002917721</v>
      </c>
      <c r="X18" s="131">
        <v>59.196085181495853</v>
      </c>
      <c r="Y18" s="131">
        <v>28.040892716698988</v>
      </c>
      <c r="Z18" s="131">
        <v>6.4066105793967552</v>
      </c>
      <c r="AA18" s="131">
        <v>19.597547426073788</v>
      </c>
      <c r="AB18" s="131">
        <v>303.25646866147326</v>
      </c>
      <c r="AC18" s="130">
        <v>0</v>
      </c>
      <c r="AD18" s="130">
        <v>73.619870042380327</v>
      </c>
      <c r="AE18" s="131">
        <v>17.289065393573278</v>
      </c>
      <c r="AF18" s="131">
        <v>56.330804648807053</v>
      </c>
      <c r="AG18" s="130">
        <v>1634.5063824968479</v>
      </c>
      <c r="AH18" s="130">
        <v>1222.4738672852272</v>
      </c>
      <c r="AI18" s="131">
        <v>189.80812665312834</v>
      </c>
      <c r="AJ18" s="131">
        <v>816.20797269135358</v>
      </c>
      <c r="AK18" s="131">
        <v>216.4577679407453</v>
      </c>
      <c r="AL18" s="130">
        <v>2905.8017269387292</v>
      </c>
      <c r="AM18" s="131">
        <v>1577.6114945951208</v>
      </c>
      <c r="AN18" s="131">
        <v>2.7023593066819429</v>
      </c>
      <c r="AO18" s="131">
        <v>100.46711436843724</v>
      </c>
      <c r="AP18" s="131">
        <v>1173.3837501627327</v>
      </c>
      <c r="AQ18" s="131">
        <v>51.637008505756384</v>
      </c>
      <c r="AR18" s="130">
        <v>114.34570489212831</v>
      </c>
      <c r="AS18" s="130">
        <v>427.61959906474078</v>
      </c>
      <c r="AT18" s="131">
        <v>12.618846493853004</v>
      </c>
      <c r="AU18" s="131">
        <v>76.130539078276769</v>
      </c>
      <c r="AV18" s="131">
        <v>15.334412529073893</v>
      </c>
      <c r="AW18" s="131">
        <v>323.5358009635371</v>
      </c>
      <c r="AX18" s="130">
        <v>243.50111280525164</v>
      </c>
      <c r="AY18" s="131">
        <v>1.9563028665771291E-3</v>
      </c>
      <c r="AZ18" s="131">
        <v>60.745336143445186</v>
      </c>
      <c r="BA18" s="131">
        <v>182.75382035893989</v>
      </c>
      <c r="BB18" s="130">
        <v>111.40492873244946</v>
      </c>
      <c r="BC18" s="131">
        <v>0</v>
      </c>
      <c r="BD18" s="130">
        <v>1580.1172040104966</v>
      </c>
      <c r="BE18" s="131">
        <v>702.50994741903639</v>
      </c>
      <c r="BF18" s="131">
        <v>741.12239710858648</v>
      </c>
      <c r="BG18" s="131">
        <v>9.6466610328011608</v>
      </c>
      <c r="BH18" s="131">
        <v>109.43092041291075</v>
      </c>
      <c r="BI18" s="131">
        <v>17.407278037161532</v>
      </c>
      <c r="BJ18" s="130">
        <v>3871.4811253630119</v>
      </c>
      <c r="BK18" s="131">
        <v>3366.9862441142723</v>
      </c>
      <c r="BL18" s="131">
        <v>56.019718856637446</v>
      </c>
      <c r="BM18" s="131">
        <v>37.228641315601223</v>
      </c>
      <c r="BN18" s="131">
        <v>411.24652107650087</v>
      </c>
      <c r="BO18" s="130">
        <v>2176.7021018019605</v>
      </c>
      <c r="BP18" s="130">
        <v>160.62832070780991</v>
      </c>
      <c r="BQ18" s="130">
        <v>1956.7326643084607</v>
      </c>
      <c r="BR18" s="131">
        <v>1747.0982782706574</v>
      </c>
      <c r="BS18" s="131">
        <v>209.63438603780332</v>
      </c>
      <c r="BT18" s="130">
        <v>95.433884629748761</v>
      </c>
      <c r="BU18" s="131">
        <v>52.122037854148125</v>
      </c>
      <c r="BV18" s="131">
        <v>43.311846775600635</v>
      </c>
      <c r="BW18" s="130">
        <v>442.99673930808825</v>
      </c>
      <c r="BX18" s="131">
        <v>34.432561727993289</v>
      </c>
      <c r="BY18" s="131">
        <v>10.616203401817362</v>
      </c>
      <c r="BZ18" s="131">
        <v>397.9479741782776</v>
      </c>
      <c r="CA18" s="130">
        <v>0.4173742695441775</v>
      </c>
      <c r="CB18" s="130">
        <v>0</v>
      </c>
      <c r="CC18" s="130">
        <v>48304.763647977823</v>
      </c>
      <c r="CD18" s="131">
        <v>279.10246097257073</v>
      </c>
      <c r="CE18" s="131">
        <v>47132.262082585803</v>
      </c>
      <c r="CF18" s="131">
        <v>893.39910441945051</v>
      </c>
      <c r="CG18" s="47"/>
      <c r="CH18" s="124">
        <v>0</v>
      </c>
      <c r="CI18" s="61"/>
      <c r="CJ18" s="47"/>
      <c r="CK18" s="125">
        <v>68281.565092444303</v>
      </c>
      <c r="CL18" s="8"/>
    </row>
    <row r="19" spans="1:90" s="22" customFormat="1" ht="26.25" customHeight="1" x14ac:dyDescent="0.25">
      <c r="A19" s="293" t="s">
        <v>138</v>
      </c>
      <c r="B19" s="237" t="s">
        <v>103</v>
      </c>
      <c r="C19" s="118">
        <v>61226.817729670562</v>
      </c>
      <c r="D19" s="130">
        <v>268.63489886735107</v>
      </c>
      <c r="E19" s="131">
        <v>268.63489886735107</v>
      </c>
      <c r="F19" s="131">
        <v>0</v>
      </c>
      <c r="G19" s="131">
        <v>0</v>
      </c>
      <c r="H19" s="130">
        <v>0</v>
      </c>
      <c r="I19" s="130">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0">
        <v>29.618117714620997</v>
      </c>
      <c r="AD19" s="130">
        <v>0</v>
      </c>
      <c r="AE19" s="131">
        <v>0</v>
      </c>
      <c r="AF19" s="131">
        <v>0</v>
      </c>
      <c r="AG19" s="130">
        <v>0</v>
      </c>
      <c r="AH19" s="130">
        <v>0</v>
      </c>
      <c r="AI19" s="131">
        <v>0</v>
      </c>
      <c r="AJ19" s="131">
        <v>0</v>
      </c>
      <c r="AK19" s="131">
        <v>0</v>
      </c>
      <c r="AL19" s="130">
        <v>59491.580982205662</v>
      </c>
      <c r="AM19" s="131">
        <v>0</v>
      </c>
      <c r="AN19" s="131">
        <v>0</v>
      </c>
      <c r="AO19" s="131">
        <v>59491.580982205662</v>
      </c>
      <c r="AP19" s="131">
        <v>0</v>
      </c>
      <c r="AQ19" s="131">
        <v>0</v>
      </c>
      <c r="AR19" s="130">
        <v>0</v>
      </c>
      <c r="AS19" s="130">
        <v>0</v>
      </c>
      <c r="AT19" s="131">
        <v>0</v>
      </c>
      <c r="AU19" s="131">
        <v>0</v>
      </c>
      <c r="AV19" s="131">
        <v>0</v>
      </c>
      <c r="AW19" s="131">
        <v>0</v>
      </c>
      <c r="AX19" s="130">
        <v>0</v>
      </c>
      <c r="AY19" s="131">
        <v>0</v>
      </c>
      <c r="AZ19" s="131">
        <v>0</v>
      </c>
      <c r="BA19" s="131">
        <v>0</v>
      </c>
      <c r="BB19" s="130">
        <v>0</v>
      </c>
      <c r="BC19" s="131">
        <v>0</v>
      </c>
      <c r="BD19" s="130">
        <v>0</v>
      </c>
      <c r="BE19" s="131">
        <v>0</v>
      </c>
      <c r="BF19" s="131">
        <v>0</v>
      </c>
      <c r="BG19" s="131">
        <v>0</v>
      </c>
      <c r="BH19" s="131">
        <v>0</v>
      </c>
      <c r="BI19" s="131">
        <v>0</v>
      </c>
      <c r="BJ19" s="130">
        <v>0</v>
      </c>
      <c r="BK19" s="131">
        <v>0</v>
      </c>
      <c r="BL19" s="131">
        <v>0</v>
      </c>
      <c r="BM19" s="131">
        <v>0</v>
      </c>
      <c r="BN19" s="131">
        <v>0</v>
      </c>
      <c r="BO19" s="130">
        <v>1436.9837308829274</v>
      </c>
      <c r="BP19" s="130">
        <v>0</v>
      </c>
      <c r="BQ19" s="130">
        <v>0</v>
      </c>
      <c r="BR19" s="131">
        <v>0</v>
      </c>
      <c r="BS19" s="131">
        <v>0</v>
      </c>
      <c r="BT19" s="130">
        <v>0</v>
      </c>
      <c r="BU19" s="131">
        <v>0</v>
      </c>
      <c r="BV19" s="131">
        <v>0</v>
      </c>
      <c r="BW19" s="130">
        <v>0</v>
      </c>
      <c r="BX19" s="131">
        <v>0</v>
      </c>
      <c r="BY19" s="131">
        <v>0</v>
      </c>
      <c r="BZ19" s="131">
        <v>0</v>
      </c>
      <c r="CA19" s="130">
        <v>0</v>
      </c>
      <c r="CB19" s="130">
        <v>0</v>
      </c>
      <c r="CC19" s="130">
        <v>0</v>
      </c>
      <c r="CD19" s="131">
        <v>0</v>
      </c>
      <c r="CE19" s="131">
        <v>0</v>
      </c>
      <c r="CF19" s="131">
        <v>0</v>
      </c>
      <c r="CG19" s="47"/>
      <c r="CH19" s="124">
        <v>0</v>
      </c>
      <c r="CI19" s="61"/>
      <c r="CJ19" s="47"/>
      <c r="CK19" s="125">
        <v>61226.817729670562</v>
      </c>
      <c r="CL19" s="8"/>
    </row>
    <row r="20" spans="1:90" s="22" customFormat="1" ht="26.25" customHeight="1" x14ac:dyDescent="0.25">
      <c r="A20" s="293" t="s">
        <v>139</v>
      </c>
      <c r="B20" s="237" t="s">
        <v>104</v>
      </c>
      <c r="C20" s="118">
        <v>0</v>
      </c>
      <c r="D20" s="130">
        <v>0</v>
      </c>
      <c r="E20" s="131">
        <v>0</v>
      </c>
      <c r="F20" s="131">
        <v>0</v>
      </c>
      <c r="G20" s="131">
        <v>0</v>
      </c>
      <c r="H20" s="130">
        <v>0</v>
      </c>
      <c r="I20" s="130">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0">
        <v>0</v>
      </c>
      <c r="AD20" s="130">
        <v>0</v>
      </c>
      <c r="AE20" s="131">
        <v>0</v>
      </c>
      <c r="AF20" s="131">
        <v>0</v>
      </c>
      <c r="AG20" s="130">
        <v>0</v>
      </c>
      <c r="AH20" s="130">
        <v>0</v>
      </c>
      <c r="AI20" s="131">
        <v>0</v>
      </c>
      <c r="AJ20" s="131">
        <v>0</v>
      </c>
      <c r="AK20" s="131">
        <v>0</v>
      </c>
      <c r="AL20" s="130">
        <v>0</v>
      </c>
      <c r="AM20" s="131">
        <v>0</v>
      </c>
      <c r="AN20" s="131">
        <v>0</v>
      </c>
      <c r="AO20" s="131">
        <v>0</v>
      </c>
      <c r="AP20" s="131">
        <v>0</v>
      </c>
      <c r="AQ20" s="131">
        <v>0</v>
      </c>
      <c r="AR20" s="130">
        <v>0</v>
      </c>
      <c r="AS20" s="130">
        <v>0</v>
      </c>
      <c r="AT20" s="131">
        <v>0</v>
      </c>
      <c r="AU20" s="131">
        <v>0</v>
      </c>
      <c r="AV20" s="131">
        <v>0</v>
      </c>
      <c r="AW20" s="131">
        <v>0</v>
      </c>
      <c r="AX20" s="130">
        <v>0</v>
      </c>
      <c r="AY20" s="131">
        <v>0</v>
      </c>
      <c r="AZ20" s="131">
        <v>0</v>
      </c>
      <c r="BA20" s="131">
        <v>0</v>
      </c>
      <c r="BB20" s="130">
        <v>0</v>
      </c>
      <c r="BC20" s="131">
        <v>0</v>
      </c>
      <c r="BD20" s="130">
        <v>0</v>
      </c>
      <c r="BE20" s="131">
        <v>0</v>
      </c>
      <c r="BF20" s="131">
        <v>0</v>
      </c>
      <c r="BG20" s="131">
        <v>0</v>
      </c>
      <c r="BH20" s="131">
        <v>0</v>
      </c>
      <c r="BI20" s="131">
        <v>0</v>
      </c>
      <c r="BJ20" s="130">
        <v>0</v>
      </c>
      <c r="BK20" s="131">
        <v>0</v>
      </c>
      <c r="BL20" s="131">
        <v>0</v>
      </c>
      <c r="BM20" s="131">
        <v>0</v>
      </c>
      <c r="BN20" s="131">
        <v>0</v>
      </c>
      <c r="BO20" s="130">
        <v>0</v>
      </c>
      <c r="BP20" s="130">
        <v>0</v>
      </c>
      <c r="BQ20" s="130">
        <v>0</v>
      </c>
      <c r="BR20" s="131">
        <v>0</v>
      </c>
      <c r="BS20" s="131">
        <v>0</v>
      </c>
      <c r="BT20" s="130">
        <v>0</v>
      </c>
      <c r="BU20" s="131">
        <v>0</v>
      </c>
      <c r="BV20" s="131">
        <v>0</v>
      </c>
      <c r="BW20" s="130">
        <v>0</v>
      </c>
      <c r="BX20" s="131">
        <v>0</v>
      </c>
      <c r="BY20" s="131">
        <v>0</v>
      </c>
      <c r="BZ20" s="131">
        <v>0</v>
      </c>
      <c r="CA20" s="130">
        <v>0</v>
      </c>
      <c r="CB20" s="130">
        <v>0</v>
      </c>
      <c r="CC20" s="130">
        <v>0</v>
      </c>
      <c r="CD20" s="131">
        <v>0</v>
      </c>
      <c r="CE20" s="131">
        <v>0</v>
      </c>
      <c r="CF20" s="131">
        <v>0</v>
      </c>
      <c r="CG20" s="47"/>
      <c r="CH20" s="124">
        <v>0</v>
      </c>
      <c r="CI20" s="61"/>
      <c r="CJ20" s="47"/>
      <c r="CK20" s="125">
        <v>0</v>
      </c>
      <c r="CL20" s="8"/>
    </row>
    <row r="21" spans="1:90" s="22" customFormat="1" ht="26.25" customHeight="1" x14ac:dyDescent="0.25">
      <c r="A21" s="293" t="s">
        <v>140</v>
      </c>
      <c r="B21" s="237" t="s">
        <v>105</v>
      </c>
      <c r="C21" s="118">
        <v>166406.24527672643</v>
      </c>
      <c r="D21" s="130">
        <v>12069.647653808832</v>
      </c>
      <c r="E21" s="131">
        <v>7278.6735229687183</v>
      </c>
      <c r="F21" s="131">
        <v>3944.7776597838192</v>
      </c>
      <c r="G21" s="131">
        <v>846.19647105629315</v>
      </c>
      <c r="H21" s="130">
        <v>391.95746908409865</v>
      </c>
      <c r="I21" s="130">
        <v>19000.882538985112</v>
      </c>
      <c r="J21" s="131">
        <v>3282.7248007254802</v>
      </c>
      <c r="K21" s="131">
        <v>368.1451278810332</v>
      </c>
      <c r="L21" s="131">
        <v>719.99656363475901</v>
      </c>
      <c r="M21" s="131">
        <v>453.80377727029787</v>
      </c>
      <c r="N21" s="131">
        <v>211.8404621583577</v>
      </c>
      <c r="O21" s="131">
        <v>7167.4410136013994</v>
      </c>
      <c r="P21" s="131">
        <v>246.00851245016804</v>
      </c>
      <c r="Q21" s="131">
        <v>456.23973438892563</v>
      </c>
      <c r="R21" s="131">
        <v>472.5250142195992</v>
      </c>
      <c r="S21" s="131">
        <v>1467.8026610430229</v>
      </c>
      <c r="T21" s="131">
        <v>1323.388205998172</v>
      </c>
      <c r="U21" s="131">
        <v>790.49775459520401</v>
      </c>
      <c r="V21" s="131">
        <v>307.69120443550821</v>
      </c>
      <c r="W21" s="131">
        <v>260.80617322144656</v>
      </c>
      <c r="X21" s="131">
        <v>434.26846527497673</v>
      </c>
      <c r="Y21" s="131">
        <v>287.74952764284342</v>
      </c>
      <c r="Z21" s="131">
        <v>75.138974405926746</v>
      </c>
      <c r="AA21" s="131">
        <v>374.8719359489005</v>
      </c>
      <c r="AB21" s="131">
        <v>299.94263008908842</v>
      </c>
      <c r="AC21" s="130">
        <v>926.38169507476027</v>
      </c>
      <c r="AD21" s="130">
        <v>4004.3304829559256</v>
      </c>
      <c r="AE21" s="131">
        <v>132.03412930320721</v>
      </c>
      <c r="AF21" s="131">
        <v>3872.2963536527186</v>
      </c>
      <c r="AG21" s="130">
        <v>18625.567930847243</v>
      </c>
      <c r="AH21" s="130">
        <v>16789.913180043641</v>
      </c>
      <c r="AI21" s="131">
        <v>4934.2887427546157</v>
      </c>
      <c r="AJ21" s="131">
        <v>8068.1463060309261</v>
      </c>
      <c r="AK21" s="131">
        <v>3787.4781312581003</v>
      </c>
      <c r="AL21" s="130">
        <v>56304.307831168211</v>
      </c>
      <c r="AM21" s="131">
        <v>43118.394794396947</v>
      </c>
      <c r="AN21" s="131">
        <v>7957.8709507542717</v>
      </c>
      <c r="AO21" s="131">
        <v>7.5062247385905518</v>
      </c>
      <c r="AP21" s="131">
        <v>3838.1743767332318</v>
      </c>
      <c r="AQ21" s="131">
        <v>1382.3614845451641</v>
      </c>
      <c r="AR21" s="130">
        <v>3282.2012029129019</v>
      </c>
      <c r="AS21" s="130">
        <v>2700.3234932869509</v>
      </c>
      <c r="AT21" s="131">
        <v>411.11219664107523</v>
      </c>
      <c r="AU21" s="131">
        <v>160.82091772405363</v>
      </c>
      <c r="AV21" s="131">
        <v>266.90444445665355</v>
      </c>
      <c r="AW21" s="131">
        <v>1861.4859344651686</v>
      </c>
      <c r="AX21" s="130">
        <v>0</v>
      </c>
      <c r="AY21" s="131">
        <v>0</v>
      </c>
      <c r="AZ21" s="131">
        <v>0</v>
      </c>
      <c r="BA21" s="131">
        <v>0</v>
      </c>
      <c r="BB21" s="130">
        <v>2533.5706717445642</v>
      </c>
      <c r="BC21" s="131">
        <v>0</v>
      </c>
      <c r="BD21" s="130">
        <v>5993.5627367355046</v>
      </c>
      <c r="BE21" s="131">
        <v>3384.2672345159831</v>
      </c>
      <c r="BF21" s="131">
        <v>2154.8988622798079</v>
      </c>
      <c r="BG21" s="131">
        <v>175.04169981124878</v>
      </c>
      <c r="BH21" s="131">
        <v>51.987014643233998</v>
      </c>
      <c r="BI21" s="131">
        <v>227.3679254852315</v>
      </c>
      <c r="BJ21" s="130">
        <v>6783.3420598195753</v>
      </c>
      <c r="BK21" s="131">
        <v>2079.4969282051297</v>
      </c>
      <c r="BL21" s="131">
        <v>247.75013706232698</v>
      </c>
      <c r="BM21" s="131">
        <v>84.50278597088078</v>
      </c>
      <c r="BN21" s="131">
        <v>4371.5922085812381</v>
      </c>
      <c r="BO21" s="130">
        <v>6704.526804004784</v>
      </c>
      <c r="BP21" s="130">
        <v>2184.0037246977754</v>
      </c>
      <c r="BQ21" s="130">
        <v>6964.9875892002601</v>
      </c>
      <c r="BR21" s="131">
        <v>4635.5098804175632</v>
      </c>
      <c r="BS21" s="131">
        <v>2329.4777087826965</v>
      </c>
      <c r="BT21" s="130">
        <v>437.08809319670235</v>
      </c>
      <c r="BU21" s="131">
        <v>254.12532330915371</v>
      </c>
      <c r="BV21" s="131">
        <v>182.96276988754863</v>
      </c>
      <c r="BW21" s="130">
        <v>709.65011915960656</v>
      </c>
      <c r="BX21" s="131">
        <v>123.73110233340115</v>
      </c>
      <c r="BY21" s="131">
        <v>210.84379721399125</v>
      </c>
      <c r="BZ21" s="131">
        <v>375.07521961221414</v>
      </c>
      <c r="CA21" s="130">
        <v>0</v>
      </c>
      <c r="CB21" s="130">
        <v>0</v>
      </c>
      <c r="CC21" s="130">
        <v>60162.576271477534</v>
      </c>
      <c r="CD21" s="131">
        <v>0</v>
      </c>
      <c r="CE21" s="131">
        <v>60162.576271477534</v>
      </c>
      <c r="CF21" s="131">
        <v>0</v>
      </c>
      <c r="CG21" s="47"/>
      <c r="CH21" s="124">
        <v>0</v>
      </c>
      <c r="CI21" s="61"/>
      <c r="CJ21" s="47"/>
      <c r="CK21" s="125">
        <v>226568.82154820397</v>
      </c>
      <c r="CL21" s="8"/>
    </row>
    <row r="22" spans="1:90" s="22" customFormat="1" ht="26.25" customHeight="1" x14ac:dyDescent="0.25">
      <c r="A22" s="293" t="s">
        <v>141</v>
      </c>
      <c r="B22" s="237" t="s">
        <v>106</v>
      </c>
      <c r="C22" s="118">
        <v>42204.397368358696</v>
      </c>
      <c r="D22" s="130">
        <v>9187.6182966654396</v>
      </c>
      <c r="E22" s="131">
        <v>7961.7065548309656</v>
      </c>
      <c r="F22" s="131">
        <v>7.0941120833669205</v>
      </c>
      <c r="G22" s="131">
        <v>1218.8176297511066</v>
      </c>
      <c r="H22" s="130">
        <v>195.11528869611834</v>
      </c>
      <c r="I22" s="130">
        <v>5888.6235523716114</v>
      </c>
      <c r="J22" s="131">
        <v>733.4363348858916</v>
      </c>
      <c r="K22" s="131">
        <v>60.346322771369394</v>
      </c>
      <c r="L22" s="131">
        <v>315.87899449228439</v>
      </c>
      <c r="M22" s="131">
        <v>48.971100110688283</v>
      </c>
      <c r="N22" s="131">
        <v>34.929856139482951</v>
      </c>
      <c r="O22" s="131">
        <v>41.95543139373553</v>
      </c>
      <c r="P22" s="131">
        <v>948.11235497489974</v>
      </c>
      <c r="Q22" s="131">
        <v>67.406412042061362</v>
      </c>
      <c r="R22" s="131">
        <v>555.34749865230617</v>
      </c>
      <c r="S22" s="131">
        <v>1579.7883971383026</v>
      </c>
      <c r="T22" s="131">
        <v>386.65597922890515</v>
      </c>
      <c r="U22" s="131">
        <v>191.56998026382533</v>
      </c>
      <c r="V22" s="131">
        <v>46.322806734545679</v>
      </c>
      <c r="W22" s="131">
        <v>35.220079537224578</v>
      </c>
      <c r="X22" s="131">
        <v>151.47349278903292</v>
      </c>
      <c r="Y22" s="131">
        <v>78.005268181116051</v>
      </c>
      <c r="Z22" s="131">
        <v>32.344119789869652</v>
      </c>
      <c r="AA22" s="131">
        <v>468.38768337251361</v>
      </c>
      <c r="AB22" s="131">
        <v>112.47143987355666</v>
      </c>
      <c r="AC22" s="130">
        <v>165.98247335195643</v>
      </c>
      <c r="AD22" s="130">
        <v>2062.689072724716</v>
      </c>
      <c r="AE22" s="131">
        <v>497.27796517373599</v>
      </c>
      <c r="AF22" s="131">
        <v>1565.41110755098</v>
      </c>
      <c r="AG22" s="130">
        <v>5674.1200450900333</v>
      </c>
      <c r="AH22" s="130">
        <v>3801.4307223613123</v>
      </c>
      <c r="AI22" s="131">
        <v>547.92081119098293</v>
      </c>
      <c r="AJ22" s="131">
        <v>1051.9543927538821</v>
      </c>
      <c r="AK22" s="131">
        <v>2201.5555184164473</v>
      </c>
      <c r="AL22" s="130">
        <v>1515.1606636916588</v>
      </c>
      <c r="AM22" s="131">
        <v>1262.8178484575512</v>
      </c>
      <c r="AN22" s="131">
        <v>0.52260168847198674</v>
      </c>
      <c r="AO22" s="131">
        <v>0.50630291420789664</v>
      </c>
      <c r="AP22" s="131">
        <v>188.94076872138103</v>
      </c>
      <c r="AQ22" s="131">
        <v>62.373141910046662</v>
      </c>
      <c r="AR22" s="130">
        <v>1290.9680154373511</v>
      </c>
      <c r="AS22" s="130">
        <v>724.96151771267614</v>
      </c>
      <c r="AT22" s="131">
        <v>29.167548931834343</v>
      </c>
      <c r="AU22" s="131">
        <v>596.59195265249002</v>
      </c>
      <c r="AV22" s="131">
        <v>31.763459921442383</v>
      </c>
      <c r="AW22" s="131">
        <v>67.438556206909382</v>
      </c>
      <c r="AX22" s="130">
        <v>194.79789568932938</v>
      </c>
      <c r="AY22" s="131">
        <v>101.38734604777484</v>
      </c>
      <c r="AZ22" s="131">
        <v>49.403686782005053</v>
      </c>
      <c r="BA22" s="131">
        <v>44.006862859549486</v>
      </c>
      <c r="BB22" s="130">
        <v>57.21786483018743</v>
      </c>
      <c r="BC22" s="131">
        <v>0</v>
      </c>
      <c r="BD22" s="130">
        <v>1163.3985540369015</v>
      </c>
      <c r="BE22" s="131">
        <v>727.48036897874726</v>
      </c>
      <c r="BF22" s="131">
        <v>73.192703521640311</v>
      </c>
      <c r="BG22" s="131">
        <v>289.67166151226729</v>
      </c>
      <c r="BH22" s="131">
        <v>26.278661428358351</v>
      </c>
      <c r="BI22" s="131">
        <v>46.775158595888115</v>
      </c>
      <c r="BJ22" s="130">
        <v>378.3340765879127</v>
      </c>
      <c r="BK22" s="131">
        <v>17.747875401009068</v>
      </c>
      <c r="BL22" s="131">
        <v>223.91189852898583</v>
      </c>
      <c r="BM22" s="131">
        <v>19.814843419801676</v>
      </c>
      <c r="BN22" s="131">
        <v>116.85945923811613</v>
      </c>
      <c r="BO22" s="130">
        <v>1203.9881345175436</v>
      </c>
      <c r="BP22" s="130">
        <v>1238.0604589958964</v>
      </c>
      <c r="BQ22" s="130">
        <v>1145.9326157835942</v>
      </c>
      <c r="BR22" s="131">
        <v>595.47552166919684</v>
      </c>
      <c r="BS22" s="131">
        <v>550.45709411439736</v>
      </c>
      <c r="BT22" s="130">
        <v>2748.7756034425192</v>
      </c>
      <c r="BU22" s="131">
        <v>1371.9394893267283</v>
      </c>
      <c r="BV22" s="131">
        <v>1376.8361141157909</v>
      </c>
      <c r="BW22" s="130">
        <v>2814.3718050219245</v>
      </c>
      <c r="BX22" s="131">
        <v>395.58986324067382</v>
      </c>
      <c r="BY22" s="131">
        <v>98.528454100480786</v>
      </c>
      <c r="BZ22" s="131">
        <v>2320.2534876807699</v>
      </c>
      <c r="CA22" s="130">
        <v>752.85071135000919</v>
      </c>
      <c r="CB22" s="130">
        <v>0</v>
      </c>
      <c r="CC22" s="130">
        <v>104455.31719805233</v>
      </c>
      <c r="CD22" s="131">
        <v>96124.584101099768</v>
      </c>
      <c r="CE22" s="131">
        <v>0</v>
      </c>
      <c r="CF22" s="131">
        <v>8330.733096952561</v>
      </c>
      <c r="CG22" s="47"/>
      <c r="CH22" s="124">
        <v>0</v>
      </c>
      <c r="CI22" s="61"/>
      <c r="CJ22" s="47"/>
      <c r="CK22" s="125">
        <v>146659.71456641104</v>
      </c>
      <c r="CL22" s="8"/>
    </row>
    <row r="23" spans="1:90" s="22" customFormat="1" ht="26.25" customHeight="1" x14ac:dyDescent="0.25">
      <c r="A23" s="293" t="s">
        <v>142</v>
      </c>
      <c r="B23" s="237" t="s">
        <v>107</v>
      </c>
      <c r="C23" s="118">
        <v>26713.381222522017</v>
      </c>
      <c r="D23" s="130">
        <v>4070.8637539206284</v>
      </c>
      <c r="E23" s="131">
        <v>258.04494601769255</v>
      </c>
      <c r="F23" s="131">
        <v>2584.8117206713068</v>
      </c>
      <c r="G23" s="131">
        <v>1228.0070872316289</v>
      </c>
      <c r="H23" s="130">
        <v>29.961130544733052</v>
      </c>
      <c r="I23" s="130">
        <v>3142.13989585731</v>
      </c>
      <c r="J23" s="131">
        <v>4.8549999999999995</v>
      </c>
      <c r="K23" s="131">
        <v>0</v>
      </c>
      <c r="L23" s="131">
        <v>8.8965100606245233</v>
      </c>
      <c r="M23" s="131">
        <v>552.14445580529161</v>
      </c>
      <c r="N23" s="131">
        <v>3.4876317787412026</v>
      </c>
      <c r="O23" s="131">
        <v>0</v>
      </c>
      <c r="P23" s="131">
        <v>1742.2062343038283</v>
      </c>
      <c r="Q23" s="131">
        <v>72.839923055704276</v>
      </c>
      <c r="R23" s="131">
        <v>17.180415392610129</v>
      </c>
      <c r="S23" s="131">
        <v>390.68147745526699</v>
      </c>
      <c r="T23" s="131">
        <v>300.53026</v>
      </c>
      <c r="U23" s="131">
        <v>0.2296788765651564</v>
      </c>
      <c r="V23" s="131">
        <v>10.698561909532403</v>
      </c>
      <c r="W23" s="131">
        <v>9.9564020423064861</v>
      </c>
      <c r="X23" s="131">
        <v>8.362581776242943E-2</v>
      </c>
      <c r="Y23" s="131">
        <v>0</v>
      </c>
      <c r="Z23" s="131">
        <v>0</v>
      </c>
      <c r="AA23" s="131">
        <v>14.753046728336093</v>
      </c>
      <c r="AB23" s="131">
        <v>13.596672630740979</v>
      </c>
      <c r="AC23" s="130">
        <v>0</v>
      </c>
      <c r="AD23" s="130">
        <v>0</v>
      </c>
      <c r="AE23" s="131">
        <v>0</v>
      </c>
      <c r="AF23" s="131">
        <v>0</v>
      </c>
      <c r="AG23" s="130">
        <v>171.91267932545389</v>
      </c>
      <c r="AH23" s="130">
        <v>0</v>
      </c>
      <c r="AI23" s="131">
        <v>0</v>
      </c>
      <c r="AJ23" s="131">
        <v>0</v>
      </c>
      <c r="AK23" s="131">
        <v>0</v>
      </c>
      <c r="AL23" s="130">
        <v>19298.50376287389</v>
      </c>
      <c r="AM23" s="131">
        <v>0</v>
      </c>
      <c r="AN23" s="131">
        <v>19298.50376287389</v>
      </c>
      <c r="AO23" s="131">
        <v>0</v>
      </c>
      <c r="AP23" s="131">
        <v>0</v>
      </c>
      <c r="AQ23" s="131">
        <v>0</v>
      </c>
      <c r="AR23" s="130">
        <v>0</v>
      </c>
      <c r="AS23" s="130">
        <v>0</v>
      </c>
      <c r="AT23" s="131">
        <v>0</v>
      </c>
      <c r="AU23" s="131">
        <v>0</v>
      </c>
      <c r="AV23" s="131">
        <v>0</v>
      </c>
      <c r="AW23" s="131">
        <v>0</v>
      </c>
      <c r="AX23" s="130">
        <v>0</v>
      </c>
      <c r="AY23" s="131">
        <v>0</v>
      </c>
      <c r="AZ23" s="131">
        <v>0</v>
      </c>
      <c r="BA23" s="131">
        <v>0</v>
      </c>
      <c r="BB23" s="130">
        <v>0</v>
      </c>
      <c r="BC23" s="131">
        <v>0</v>
      </c>
      <c r="BD23" s="130">
        <v>0</v>
      </c>
      <c r="BE23" s="131">
        <v>0</v>
      </c>
      <c r="BF23" s="131">
        <v>0</v>
      </c>
      <c r="BG23" s="131">
        <v>0</v>
      </c>
      <c r="BH23" s="131">
        <v>0</v>
      </c>
      <c r="BI23" s="131">
        <v>0</v>
      </c>
      <c r="BJ23" s="130">
        <v>0</v>
      </c>
      <c r="BK23" s="131">
        <v>0</v>
      </c>
      <c r="BL23" s="131">
        <v>0</v>
      </c>
      <c r="BM23" s="131">
        <v>0</v>
      </c>
      <c r="BN23" s="131">
        <v>0</v>
      </c>
      <c r="BO23" s="130">
        <v>0</v>
      </c>
      <c r="BP23" s="130">
        <v>0</v>
      </c>
      <c r="BQ23" s="130">
        <v>0</v>
      </c>
      <c r="BR23" s="131">
        <v>0</v>
      </c>
      <c r="BS23" s="131">
        <v>0</v>
      </c>
      <c r="BT23" s="130">
        <v>0</v>
      </c>
      <c r="BU23" s="131">
        <v>0</v>
      </c>
      <c r="BV23" s="131">
        <v>0</v>
      </c>
      <c r="BW23" s="130">
        <v>0</v>
      </c>
      <c r="BX23" s="131">
        <v>0</v>
      </c>
      <c r="BY23" s="131">
        <v>0</v>
      </c>
      <c r="BZ23" s="131">
        <v>0</v>
      </c>
      <c r="CA23" s="130">
        <v>0</v>
      </c>
      <c r="CB23" s="130">
        <v>0</v>
      </c>
      <c r="CC23" s="130">
        <v>0</v>
      </c>
      <c r="CD23" s="131">
        <v>0</v>
      </c>
      <c r="CE23" s="131">
        <v>0</v>
      </c>
      <c r="CF23" s="131">
        <v>0</v>
      </c>
      <c r="CG23" s="47"/>
      <c r="CH23" s="124">
        <v>0</v>
      </c>
      <c r="CI23" s="61"/>
      <c r="CJ23" s="47"/>
      <c r="CK23" s="125">
        <v>26713.381222522017</v>
      </c>
      <c r="CL23" s="8"/>
    </row>
    <row r="24" spans="1:90" s="22" customFormat="1" ht="26.25" customHeight="1" x14ac:dyDescent="0.25">
      <c r="A24" s="293" t="s">
        <v>143</v>
      </c>
      <c r="B24" s="237" t="s">
        <v>108</v>
      </c>
      <c r="C24" s="118">
        <v>158854.72460683263</v>
      </c>
      <c r="D24" s="130">
        <v>76.134948392596542</v>
      </c>
      <c r="E24" s="131">
        <v>75.790992974747056</v>
      </c>
      <c r="F24" s="131">
        <v>0.30182677564610472</v>
      </c>
      <c r="G24" s="131">
        <v>4.2128642203382083E-2</v>
      </c>
      <c r="H24" s="130">
        <v>3.7639411721614429</v>
      </c>
      <c r="I24" s="130">
        <v>158149.01729676424</v>
      </c>
      <c r="J24" s="131">
        <v>104.53532057171059</v>
      </c>
      <c r="K24" s="131">
        <v>9.088470081753961</v>
      </c>
      <c r="L24" s="131">
        <v>2.1289526024657897</v>
      </c>
      <c r="M24" s="131">
        <v>26.196991596359329</v>
      </c>
      <c r="N24" s="131">
        <v>17.106893346620559</v>
      </c>
      <c r="O24" s="131">
        <v>34152.488627724852</v>
      </c>
      <c r="P24" s="131">
        <v>123575.95763448488</v>
      </c>
      <c r="Q24" s="131">
        <v>101.89738930331843</v>
      </c>
      <c r="R24" s="131">
        <v>3.2720115155661866</v>
      </c>
      <c r="S24" s="131">
        <v>31.439132887255123</v>
      </c>
      <c r="T24" s="131">
        <v>22.111662142361698</v>
      </c>
      <c r="U24" s="131">
        <v>32.882941269745793</v>
      </c>
      <c r="V24" s="131">
        <v>9.4106580462528218</v>
      </c>
      <c r="W24" s="131">
        <v>8.504248755997903</v>
      </c>
      <c r="X24" s="131">
        <v>18.698787725988261</v>
      </c>
      <c r="Y24" s="131">
        <v>7.7696436006849039</v>
      </c>
      <c r="Z24" s="131">
        <v>0.7579951850324691</v>
      </c>
      <c r="AA24" s="131">
        <v>3.0283219718183658</v>
      </c>
      <c r="AB24" s="131">
        <v>21.741613951607508</v>
      </c>
      <c r="AC24" s="130">
        <v>-2.8843361548786459E-3</v>
      </c>
      <c r="AD24" s="130">
        <v>49.476302190434183</v>
      </c>
      <c r="AE24" s="131">
        <v>10.023279774179304</v>
      </c>
      <c r="AF24" s="131">
        <v>39.453022416254882</v>
      </c>
      <c r="AG24" s="130">
        <v>50.337757649503644</v>
      </c>
      <c r="AH24" s="130">
        <v>193.51490136213977</v>
      </c>
      <c r="AI24" s="131">
        <v>51.938042175003844</v>
      </c>
      <c r="AJ24" s="131">
        <v>54.155149792682799</v>
      </c>
      <c r="AK24" s="131">
        <v>87.421709394453146</v>
      </c>
      <c r="AL24" s="130">
        <v>12.239346214483863</v>
      </c>
      <c r="AM24" s="131">
        <v>7.5179647592778629</v>
      </c>
      <c r="AN24" s="131">
        <v>0.19004116205008187</v>
      </c>
      <c r="AO24" s="131">
        <v>1.6123879723322643</v>
      </c>
      <c r="AP24" s="131">
        <v>1.2734639567118626</v>
      </c>
      <c r="AQ24" s="131">
        <v>1.6454883641117917</v>
      </c>
      <c r="AR24" s="130">
        <v>24.256354387974149</v>
      </c>
      <c r="AS24" s="130">
        <v>26.677457651671929</v>
      </c>
      <c r="AT24" s="131">
        <v>14.581118176017663</v>
      </c>
      <c r="AU24" s="131">
        <v>9.5454806809577306</v>
      </c>
      <c r="AV24" s="131">
        <v>0.9677417569167106</v>
      </c>
      <c r="AW24" s="131">
        <v>1.5831170377798243</v>
      </c>
      <c r="AX24" s="130">
        <v>3.7993564157716904</v>
      </c>
      <c r="AY24" s="131">
        <v>2.4074677376715243</v>
      </c>
      <c r="AZ24" s="131">
        <v>0.81073549283713942</v>
      </c>
      <c r="BA24" s="131">
        <v>0.58115318526302662</v>
      </c>
      <c r="BB24" s="130">
        <v>1.6429385671432095</v>
      </c>
      <c r="BC24" s="131">
        <v>0</v>
      </c>
      <c r="BD24" s="130">
        <v>22.083357343373486</v>
      </c>
      <c r="BE24" s="131">
        <v>9.5716809014477686</v>
      </c>
      <c r="BF24" s="131">
        <v>2.4099598659722874</v>
      </c>
      <c r="BG24" s="131">
        <v>7.3254203021232298</v>
      </c>
      <c r="BH24" s="131">
        <v>0.31358592356101189</v>
      </c>
      <c r="BI24" s="131">
        <v>2.4627103502691892</v>
      </c>
      <c r="BJ24" s="130">
        <v>7.2901684386441863</v>
      </c>
      <c r="BK24" s="131">
        <v>0.68363886342741242</v>
      </c>
      <c r="BL24" s="131">
        <v>1.4756744106721595</v>
      </c>
      <c r="BM24" s="131">
        <v>0.36232031410690418</v>
      </c>
      <c r="BN24" s="131">
        <v>4.7685348504377103</v>
      </c>
      <c r="BO24" s="130">
        <v>25.726522293112644</v>
      </c>
      <c r="BP24" s="130">
        <v>30.820115970126327</v>
      </c>
      <c r="BQ24" s="130">
        <v>25.60414379064542</v>
      </c>
      <c r="BR24" s="131">
        <v>11.734090641154932</v>
      </c>
      <c r="BS24" s="131">
        <v>13.870053149490488</v>
      </c>
      <c r="BT24" s="130">
        <v>48.563025031056888</v>
      </c>
      <c r="BU24" s="131">
        <v>25.874374592864086</v>
      </c>
      <c r="BV24" s="131">
        <v>22.688650438192802</v>
      </c>
      <c r="BW24" s="130">
        <v>93.137417174942257</v>
      </c>
      <c r="BX24" s="131">
        <v>54.622922809909646</v>
      </c>
      <c r="BY24" s="131">
        <v>3.6132486553962719</v>
      </c>
      <c r="BZ24" s="131">
        <v>34.901245709636349</v>
      </c>
      <c r="CA24" s="130">
        <v>10.642140358797176</v>
      </c>
      <c r="CB24" s="130">
        <v>0</v>
      </c>
      <c r="CC24" s="130">
        <v>4970.3497988012987</v>
      </c>
      <c r="CD24" s="131">
        <v>1251.589255890389</v>
      </c>
      <c r="CE24" s="131">
        <v>419.86965652432207</v>
      </c>
      <c r="CF24" s="131">
        <v>3298.8908863865881</v>
      </c>
      <c r="CG24" s="47"/>
      <c r="CH24" s="124">
        <v>0</v>
      </c>
      <c r="CI24" s="61"/>
      <c r="CJ24" s="47"/>
      <c r="CK24" s="125">
        <v>163825.07440563393</v>
      </c>
      <c r="CL24" s="8"/>
    </row>
    <row r="25" spans="1:90" s="22" customFormat="1" ht="26.25" customHeight="1" x14ac:dyDescent="0.25">
      <c r="A25" s="293" t="s">
        <v>144</v>
      </c>
      <c r="B25" s="237" t="s">
        <v>109</v>
      </c>
      <c r="C25" s="118">
        <v>0</v>
      </c>
      <c r="D25" s="130">
        <v>0</v>
      </c>
      <c r="E25" s="131">
        <v>0</v>
      </c>
      <c r="F25" s="131">
        <v>0</v>
      </c>
      <c r="G25" s="131">
        <v>0</v>
      </c>
      <c r="H25" s="130">
        <v>0</v>
      </c>
      <c r="I25" s="130">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0">
        <v>0</v>
      </c>
      <c r="AD25" s="130">
        <v>0</v>
      </c>
      <c r="AE25" s="131">
        <v>0</v>
      </c>
      <c r="AF25" s="131">
        <v>0</v>
      </c>
      <c r="AG25" s="130">
        <v>0</v>
      </c>
      <c r="AH25" s="130">
        <v>0</v>
      </c>
      <c r="AI25" s="131">
        <v>0</v>
      </c>
      <c r="AJ25" s="131">
        <v>0</v>
      </c>
      <c r="AK25" s="131">
        <v>0</v>
      </c>
      <c r="AL25" s="130">
        <v>0</v>
      </c>
      <c r="AM25" s="131">
        <v>0</v>
      </c>
      <c r="AN25" s="131">
        <v>0</v>
      </c>
      <c r="AO25" s="131">
        <v>0</v>
      </c>
      <c r="AP25" s="131">
        <v>0</v>
      </c>
      <c r="AQ25" s="131">
        <v>0</v>
      </c>
      <c r="AR25" s="130">
        <v>0</v>
      </c>
      <c r="AS25" s="130">
        <v>0</v>
      </c>
      <c r="AT25" s="131">
        <v>0</v>
      </c>
      <c r="AU25" s="131">
        <v>0</v>
      </c>
      <c r="AV25" s="131">
        <v>0</v>
      </c>
      <c r="AW25" s="131">
        <v>0</v>
      </c>
      <c r="AX25" s="130">
        <v>0</v>
      </c>
      <c r="AY25" s="131">
        <v>0</v>
      </c>
      <c r="AZ25" s="131">
        <v>0</v>
      </c>
      <c r="BA25" s="131">
        <v>0</v>
      </c>
      <c r="BB25" s="130">
        <v>0</v>
      </c>
      <c r="BC25" s="131">
        <v>0</v>
      </c>
      <c r="BD25" s="130">
        <v>0</v>
      </c>
      <c r="BE25" s="131">
        <v>0</v>
      </c>
      <c r="BF25" s="131">
        <v>0</v>
      </c>
      <c r="BG25" s="131">
        <v>0</v>
      </c>
      <c r="BH25" s="131">
        <v>0</v>
      </c>
      <c r="BI25" s="131">
        <v>0</v>
      </c>
      <c r="BJ25" s="130">
        <v>0</v>
      </c>
      <c r="BK25" s="131">
        <v>0</v>
      </c>
      <c r="BL25" s="131">
        <v>0</v>
      </c>
      <c r="BM25" s="131">
        <v>0</v>
      </c>
      <c r="BN25" s="131">
        <v>0</v>
      </c>
      <c r="BO25" s="130">
        <v>0</v>
      </c>
      <c r="BP25" s="130">
        <v>0</v>
      </c>
      <c r="BQ25" s="130">
        <v>0</v>
      </c>
      <c r="BR25" s="131">
        <v>0</v>
      </c>
      <c r="BS25" s="131">
        <v>0</v>
      </c>
      <c r="BT25" s="130">
        <v>0</v>
      </c>
      <c r="BU25" s="131">
        <v>0</v>
      </c>
      <c r="BV25" s="131">
        <v>0</v>
      </c>
      <c r="BW25" s="130">
        <v>0</v>
      </c>
      <c r="BX25" s="131">
        <v>0</v>
      </c>
      <c r="BY25" s="131">
        <v>0</v>
      </c>
      <c r="BZ25" s="131">
        <v>0</v>
      </c>
      <c r="CA25" s="130">
        <v>0</v>
      </c>
      <c r="CB25" s="130">
        <v>0</v>
      </c>
      <c r="CC25" s="130">
        <v>0</v>
      </c>
      <c r="CD25" s="131">
        <v>0</v>
      </c>
      <c r="CE25" s="131">
        <v>0</v>
      </c>
      <c r="CF25" s="131">
        <v>0</v>
      </c>
      <c r="CG25" s="47"/>
      <c r="CH25" s="124">
        <v>0</v>
      </c>
      <c r="CI25" s="61"/>
      <c r="CJ25" s="47"/>
      <c r="CK25" s="125">
        <v>0</v>
      </c>
      <c r="CL25" s="8"/>
    </row>
    <row r="26" spans="1:90" s="22" customFormat="1" ht="26.25" customHeight="1" x14ac:dyDescent="0.25">
      <c r="A26" s="293" t="s">
        <v>145</v>
      </c>
      <c r="B26" s="237" t="s">
        <v>110</v>
      </c>
      <c r="C26" s="118">
        <v>0</v>
      </c>
      <c r="D26" s="130">
        <v>0</v>
      </c>
      <c r="E26" s="131">
        <v>0</v>
      </c>
      <c r="F26" s="131">
        <v>0</v>
      </c>
      <c r="G26" s="131">
        <v>0</v>
      </c>
      <c r="H26" s="130">
        <v>0</v>
      </c>
      <c r="I26" s="130">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0">
        <v>0</v>
      </c>
      <c r="AD26" s="130">
        <v>0</v>
      </c>
      <c r="AE26" s="131">
        <v>0</v>
      </c>
      <c r="AF26" s="131">
        <v>0</v>
      </c>
      <c r="AG26" s="130">
        <v>0</v>
      </c>
      <c r="AH26" s="130">
        <v>0</v>
      </c>
      <c r="AI26" s="131">
        <v>0</v>
      </c>
      <c r="AJ26" s="131">
        <v>0</v>
      </c>
      <c r="AK26" s="131">
        <v>0</v>
      </c>
      <c r="AL26" s="130">
        <v>0</v>
      </c>
      <c r="AM26" s="131">
        <v>0</v>
      </c>
      <c r="AN26" s="131">
        <v>0</v>
      </c>
      <c r="AO26" s="131">
        <v>0</v>
      </c>
      <c r="AP26" s="131">
        <v>0</v>
      </c>
      <c r="AQ26" s="131">
        <v>0</v>
      </c>
      <c r="AR26" s="130">
        <v>0</v>
      </c>
      <c r="AS26" s="130">
        <v>0</v>
      </c>
      <c r="AT26" s="131">
        <v>0</v>
      </c>
      <c r="AU26" s="131">
        <v>0</v>
      </c>
      <c r="AV26" s="131">
        <v>0</v>
      </c>
      <c r="AW26" s="131">
        <v>0</v>
      </c>
      <c r="AX26" s="130">
        <v>0</v>
      </c>
      <c r="AY26" s="131">
        <v>0</v>
      </c>
      <c r="AZ26" s="131">
        <v>0</v>
      </c>
      <c r="BA26" s="131">
        <v>0</v>
      </c>
      <c r="BB26" s="130">
        <v>0</v>
      </c>
      <c r="BC26" s="131">
        <v>0</v>
      </c>
      <c r="BD26" s="130">
        <v>0</v>
      </c>
      <c r="BE26" s="131">
        <v>0</v>
      </c>
      <c r="BF26" s="131">
        <v>0</v>
      </c>
      <c r="BG26" s="131">
        <v>0</v>
      </c>
      <c r="BH26" s="131">
        <v>0</v>
      </c>
      <c r="BI26" s="131">
        <v>0</v>
      </c>
      <c r="BJ26" s="130">
        <v>0</v>
      </c>
      <c r="BK26" s="131">
        <v>0</v>
      </c>
      <c r="BL26" s="131">
        <v>0</v>
      </c>
      <c r="BM26" s="131">
        <v>0</v>
      </c>
      <c r="BN26" s="131">
        <v>0</v>
      </c>
      <c r="BO26" s="130">
        <v>0</v>
      </c>
      <c r="BP26" s="130">
        <v>0</v>
      </c>
      <c r="BQ26" s="130">
        <v>0</v>
      </c>
      <c r="BR26" s="131">
        <v>0</v>
      </c>
      <c r="BS26" s="131">
        <v>0</v>
      </c>
      <c r="BT26" s="130">
        <v>0</v>
      </c>
      <c r="BU26" s="131">
        <v>0</v>
      </c>
      <c r="BV26" s="131">
        <v>0</v>
      </c>
      <c r="BW26" s="130">
        <v>0</v>
      </c>
      <c r="BX26" s="131">
        <v>0</v>
      </c>
      <c r="BY26" s="131">
        <v>0</v>
      </c>
      <c r="BZ26" s="131">
        <v>0</v>
      </c>
      <c r="CA26" s="130">
        <v>0</v>
      </c>
      <c r="CB26" s="130">
        <v>0</v>
      </c>
      <c r="CC26" s="130">
        <v>0</v>
      </c>
      <c r="CD26" s="131">
        <v>0</v>
      </c>
      <c r="CE26" s="131">
        <v>0</v>
      </c>
      <c r="CF26" s="131">
        <v>0</v>
      </c>
      <c r="CG26" s="47"/>
      <c r="CH26" s="124">
        <v>0</v>
      </c>
      <c r="CI26" s="61"/>
      <c r="CJ26" s="47"/>
      <c r="CK26" s="125">
        <v>0</v>
      </c>
      <c r="CL26" s="8"/>
    </row>
    <row r="27" spans="1:90" s="22" customFormat="1" ht="26.25" customHeight="1" x14ac:dyDescent="0.25">
      <c r="A27" s="293" t="s">
        <v>146</v>
      </c>
      <c r="B27" s="237" t="s">
        <v>111</v>
      </c>
      <c r="C27" s="118">
        <v>51951.517546153438</v>
      </c>
      <c r="D27" s="130">
        <v>377.45238167999997</v>
      </c>
      <c r="E27" s="131">
        <v>377.45238167999997</v>
      </c>
      <c r="F27" s="131">
        <v>0</v>
      </c>
      <c r="G27" s="131">
        <v>0</v>
      </c>
      <c r="H27" s="130">
        <v>24.545190583976861</v>
      </c>
      <c r="I27" s="130">
        <v>22799.995867548128</v>
      </c>
      <c r="J27" s="131">
        <v>2261.8553355138611</v>
      </c>
      <c r="K27" s="131">
        <v>0</v>
      </c>
      <c r="L27" s="131">
        <v>1476.2685524858452</v>
      </c>
      <c r="M27" s="131">
        <v>10988.632417422568</v>
      </c>
      <c r="N27" s="131">
        <v>4157.6028377980001</v>
      </c>
      <c r="O27" s="131">
        <v>27.628545251100434</v>
      </c>
      <c r="P27" s="131">
        <v>128.313918</v>
      </c>
      <c r="Q27" s="131">
        <v>0</v>
      </c>
      <c r="R27" s="131">
        <v>1797.6996632596156</v>
      </c>
      <c r="S27" s="131">
        <v>550.0268094160233</v>
      </c>
      <c r="T27" s="131">
        <v>0</v>
      </c>
      <c r="U27" s="131">
        <v>6.9496225388899342</v>
      </c>
      <c r="V27" s="131">
        <v>3.377343763116841</v>
      </c>
      <c r="W27" s="131">
        <v>2.5191440911698684</v>
      </c>
      <c r="X27" s="131">
        <v>8.9146718115621653</v>
      </c>
      <c r="Y27" s="131">
        <v>5.4915445699173988</v>
      </c>
      <c r="Z27" s="131">
        <v>0.50735211203437758</v>
      </c>
      <c r="AA27" s="131">
        <v>1380.5064287084017</v>
      </c>
      <c r="AB27" s="131">
        <v>3.7016808060179502</v>
      </c>
      <c r="AC27" s="130">
        <v>19831.689884321288</v>
      </c>
      <c r="AD27" s="130">
        <v>1107.7216905387197</v>
      </c>
      <c r="AE27" s="131">
        <v>1.1489233773458722</v>
      </c>
      <c r="AF27" s="131">
        <v>1106.5727671613738</v>
      </c>
      <c r="AG27" s="130">
        <v>7251.5622091633932</v>
      </c>
      <c r="AH27" s="130">
        <v>74.055417452834917</v>
      </c>
      <c r="AI27" s="131">
        <v>10.610989631333386</v>
      </c>
      <c r="AJ27" s="131">
        <v>18.648375596995372</v>
      </c>
      <c r="AK27" s="131">
        <v>44.796052224506163</v>
      </c>
      <c r="AL27" s="130">
        <v>0.40529577060444577</v>
      </c>
      <c r="AM27" s="131">
        <v>0.30737357270898746</v>
      </c>
      <c r="AN27" s="131">
        <v>6.5985286989861272E-4</v>
      </c>
      <c r="AO27" s="131">
        <v>6.1116469697405484E-4</v>
      </c>
      <c r="AP27" s="131">
        <v>2.903608881095604E-2</v>
      </c>
      <c r="AQ27" s="131">
        <v>6.7615091517629594E-2</v>
      </c>
      <c r="AR27" s="130">
        <v>22.752936836440373</v>
      </c>
      <c r="AS27" s="130">
        <v>308.52871096569112</v>
      </c>
      <c r="AT27" s="131">
        <v>308.15905146904089</v>
      </c>
      <c r="AU27" s="131">
        <v>0.11070311380298684</v>
      </c>
      <c r="AV27" s="131">
        <v>3.1213747964235004E-2</v>
      </c>
      <c r="AW27" s="131">
        <v>0.22774263488304822</v>
      </c>
      <c r="AX27" s="130">
        <v>0.22519537216169561</v>
      </c>
      <c r="AY27" s="131">
        <v>9.8778477433177941E-2</v>
      </c>
      <c r="AZ27" s="131">
        <v>3.1326716741614087E-2</v>
      </c>
      <c r="BA27" s="131">
        <v>9.5090177986903571E-2</v>
      </c>
      <c r="BB27" s="130">
        <v>0.1625620280660274</v>
      </c>
      <c r="BC27" s="131">
        <v>0</v>
      </c>
      <c r="BD27" s="130">
        <v>12.880673475445661</v>
      </c>
      <c r="BE27" s="131">
        <v>3.2132261610349224</v>
      </c>
      <c r="BF27" s="131">
        <v>0.17815015673711074</v>
      </c>
      <c r="BG27" s="131">
        <v>9.2002163606691418</v>
      </c>
      <c r="BH27" s="131">
        <v>5.0932189630045449E-2</v>
      </c>
      <c r="BI27" s="131">
        <v>0.23814860737443883</v>
      </c>
      <c r="BJ27" s="130">
        <v>0.71751695016028116</v>
      </c>
      <c r="BK27" s="131">
        <v>4.5583630972208744E-2</v>
      </c>
      <c r="BL27" s="131">
        <v>0.63811779426748638</v>
      </c>
      <c r="BM27" s="131">
        <v>2.2985942691225465E-3</v>
      </c>
      <c r="BN27" s="131">
        <v>3.1516930651463458E-2</v>
      </c>
      <c r="BO27" s="130">
        <v>1.7910535217869521</v>
      </c>
      <c r="BP27" s="130">
        <v>42.847916727578436</v>
      </c>
      <c r="BQ27" s="130">
        <v>90.430484663436715</v>
      </c>
      <c r="BR27" s="131">
        <v>59.222761184136289</v>
      </c>
      <c r="BS27" s="131">
        <v>31.207723479300419</v>
      </c>
      <c r="BT27" s="130">
        <v>0.78482364709048924</v>
      </c>
      <c r="BU27" s="131">
        <v>0.40194252019719101</v>
      </c>
      <c r="BV27" s="131">
        <v>0.38288112689329823</v>
      </c>
      <c r="BW27" s="130">
        <v>2.9677349066239271</v>
      </c>
      <c r="BX27" s="131">
        <v>5.6202181966759829E-2</v>
      </c>
      <c r="BY27" s="131">
        <v>2.4695133654331851</v>
      </c>
      <c r="BZ27" s="131">
        <v>0.44201935922398239</v>
      </c>
      <c r="CA27" s="130">
        <v>0</v>
      </c>
      <c r="CB27" s="130">
        <v>0</v>
      </c>
      <c r="CC27" s="130">
        <v>24318.781157021003</v>
      </c>
      <c r="CD27" s="131">
        <v>5814.6920270930414</v>
      </c>
      <c r="CE27" s="131">
        <v>0</v>
      </c>
      <c r="CF27" s="131">
        <v>18504.089129927961</v>
      </c>
      <c r="CG27" s="47"/>
      <c r="CH27" s="124">
        <v>0</v>
      </c>
      <c r="CI27" s="61"/>
      <c r="CJ27" s="47"/>
      <c r="CK27" s="125">
        <v>76270.298703174441</v>
      </c>
      <c r="CL27" s="8"/>
    </row>
    <row r="28" spans="1:90" s="22" customFormat="1" ht="26.25" customHeight="1" x14ac:dyDescent="0.25">
      <c r="A28" s="293" t="s">
        <v>147</v>
      </c>
      <c r="B28" s="237" t="s">
        <v>112</v>
      </c>
      <c r="C28" s="118">
        <v>11439.922613188301</v>
      </c>
      <c r="D28" s="130">
        <v>786.86644537744746</v>
      </c>
      <c r="E28" s="131">
        <v>501.52478165456029</v>
      </c>
      <c r="F28" s="131">
        <v>232.83691186559707</v>
      </c>
      <c r="G28" s="131">
        <v>52.504751857290117</v>
      </c>
      <c r="H28" s="130">
        <v>29.226517788954013</v>
      </c>
      <c r="I28" s="130">
        <v>1362.3652943880311</v>
      </c>
      <c r="J28" s="131">
        <v>214.36786637209514</v>
      </c>
      <c r="K28" s="131">
        <v>22.336282339100482</v>
      </c>
      <c r="L28" s="131">
        <v>42.10107353940181</v>
      </c>
      <c r="M28" s="131">
        <v>26.904857863301206</v>
      </c>
      <c r="N28" s="131">
        <v>14.022547181753213</v>
      </c>
      <c r="O28" s="131">
        <v>493.9742086447406</v>
      </c>
      <c r="P28" s="131">
        <v>62.653510971731421</v>
      </c>
      <c r="Q28" s="131">
        <v>27.659030070845041</v>
      </c>
      <c r="R28" s="131">
        <v>29.136291654354828</v>
      </c>
      <c r="S28" s="131">
        <v>96.297695404133677</v>
      </c>
      <c r="T28" s="131">
        <v>75.637852568610597</v>
      </c>
      <c r="U28" s="131">
        <v>77.590449285276009</v>
      </c>
      <c r="V28" s="131">
        <v>23.048285470744844</v>
      </c>
      <c r="W28" s="131">
        <v>18.941843309965279</v>
      </c>
      <c r="X28" s="131">
        <v>40.928307206492519</v>
      </c>
      <c r="Y28" s="131">
        <v>26.391735317652969</v>
      </c>
      <c r="Z28" s="131">
        <v>5.4806215733853385</v>
      </c>
      <c r="AA28" s="131">
        <v>22.693311130743368</v>
      </c>
      <c r="AB28" s="131">
        <v>42.199524483702888</v>
      </c>
      <c r="AC28" s="130">
        <v>861.70438987901969</v>
      </c>
      <c r="AD28" s="130">
        <v>250.91038557549322</v>
      </c>
      <c r="AE28" s="131">
        <v>8.706246249221774</v>
      </c>
      <c r="AF28" s="131">
        <v>242.20413932627145</v>
      </c>
      <c r="AG28" s="130">
        <v>1150.5083563938883</v>
      </c>
      <c r="AH28" s="130">
        <v>1044.086214148994</v>
      </c>
      <c r="AI28" s="131">
        <v>294.91561718566231</v>
      </c>
      <c r="AJ28" s="131">
        <v>518.13263895332636</v>
      </c>
      <c r="AK28" s="131">
        <v>231.03795801000535</v>
      </c>
      <c r="AL28" s="130">
        <v>2982.3544021956041</v>
      </c>
      <c r="AM28" s="131">
        <v>2571.8036121340729</v>
      </c>
      <c r="AN28" s="131">
        <v>24.459954777120359</v>
      </c>
      <c r="AO28" s="131">
        <v>0.81735636950547963</v>
      </c>
      <c r="AP28" s="131">
        <v>302.52906054551414</v>
      </c>
      <c r="AQ28" s="131">
        <v>82.744418369391184</v>
      </c>
      <c r="AR28" s="130">
        <v>195.2501680122802</v>
      </c>
      <c r="AS28" s="130">
        <v>184.49831717565257</v>
      </c>
      <c r="AT28" s="131">
        <v>24.289543853270555</v>
      </c>
      <c r="AU28" s="131">
        <v>14.538190939548866</v>
      </c>
      <c r="AV28" s="131">
        <v>16.379597179888414</v>
      </c>
      <c r="AW28" s="131">
        <v>129.29098520294474</v>
      </c>
      <c r="AX28" s="130">
        <v>17.286567753482476</v>
      </c>
      <c r="AY28" s="131">
        <v>4.6756305730310373E-2</v>
      </c>
      <c r="AZ28" s="131">
        <v>4.3112498208622556</v>
      </c>
      <c r="BA28" s="131">
        <v>12.928561626889911</v>
      </c>
      <c r="BB28" s="130">
        <v>152.27063972499838</v>
      </c>
      <c r="BC28" s="131">
        <v>0</v>
      </c>
      <c r="BD28" s="130">
        <v>454.43814758400606</v>
      </c>
      <c r="BE28" s="131">
        <v>243.46154226484009</v>
      </c>
      <c r="BF28" s="131">
        <v>175.38641483146858</v>
      </c>
      <c r="BG28" s="131">
        <v>10.631579582191996</v>
      </c>
      <c r="BH28" s="131">
        <v>10.701173188586889</v>
      </c>
      <c r="BI28" s="131">
        <v>14.257437716918501</v>
      </c>
      <c r="BJ28" s="130">
        <v>661.7136757014847</v>
      </c>
      <c r="BK28" s="131">
        <v>357.54328876976638</v>
      </c>
      <c r="BL28" s="131">
        <v>18.420148010183347</v>
      </c>
      <c r="BM28" s="131">
        <v>7.4437009521984026</v>
      </c>
      <c r="BN28" s="131">
        <v>278.30653796933655</v>
      </c>
      <c r="BO28" s="130">
        <v>533.4901677420238</v>
      </c>
      <c r="BP28" s="130">
        <v>135.68853098491422</v>
      </c>
      <c r="BQ28" s="130">
        <v>534.14665401198522</v>
      </c>
      <c r="BR28" s="131">
        <v>386.89082547988926</v>
      </c>
      <c r="BS28" s="131">
        <v>147.2558285320959</v>
      </c>
      <c r="BT28" s="130">
        <v>31.542834272861281</v>
      </c>
      <c r="BU28" s="131">
        <v>18.119097587117345</v>
      </c>
      <c r="BV28" s="131">
        <v>13.423736685743936</v>
      </c>
      <c r="BW28" s="130">
        <v>71.574904477178478</v>
      </c>
      <c r="BX28" s="131">
        <v>9.4878309537165482</v>
      </c>
      <c r="BY28" s="131">
        <v>12.778966346446218</v>
      </c>
      <c r="BZ28" s="131">
        <v>49.308107177015707</v>
      </c>
      <c r="CA28" s="130">
        <v>0</v>
      </c>
      <c r="CB28" s="130">
        <v>0</v>
      </c>
      <c r="CC28" s="130">
        <v>6766.1179715194921</v>
      </c>
      <c r="CD28" s="131">
        <v>0</v>
      </c>
      <c r="CE28" s="131">
        <v>6746.1202807352292</v>
      </c>
      <c r="CF28" s="131">
        <v>19.997690784262666</v>
      </c>
      <c r="CG28" s="47"/>
      <c r="CH28" s="124">
        <v>0</v>
      </c>
      <c r="CI28" s="61"/>
      <c r="CJ28" s="47"/>
      <c r="CK28" s="125">
        <v>18206.040584707793</v>
      </c>
      <c r="CL28" s="8"/>
    </row>
    <row r="29" spans="1:90" s="22" customFormat="1" ht="26.25" customHeight="1" x14ac:dyDescent="0.25">
      <c r="A29" s="293" t="s">
        <v>148</v>
      </c>
      <c r="B29" s="237" t="s">
        <v>113</v>
      </c>
      <c r="C29" s="118">
        <v>9749.8616669072017</v>
      </c>
      <c r="D29" s="130">
        <v>2340.0409817387767</v>
      </c>
      <c r="E29" s="131">
        <v>2340.0409817387767</v>
      </c>
      <c r="F29" s="131">
        <v>0</v>
      </c>
      <c r="G29" s="131">
        <v>0</v>
      </c>
      <c r="H29" s="130">
        <v>0</v>
      </c>
      <c r="I29" s="130">
        <v>2044.1153699359029</v>
      </c>
      <c r="J29" s="131">
        <v>1413.5573334798933</v>
      </c>
      <c r="K29" s="131">
        <v>0</v>
      </c>
      <c r="L29" s="131">
        <v>54.449312048791256</v>
      </c>
      <c r="M29" s="131">
        <v>86.074101528890068</v>
      </c>
      <c r="N29" s="131">
        <v>75.477898471109938</v>
      </c>
      <c r="O29" s="131">
        <v>1.0952782650516537</v>
      </c>
      <c r="P29" s="131">
        <v>238.76351999999997</v>
      </c>
      <c r="Q29" s="131">
        <v>9.94848</v>
      </c>
      <c r="R29" s="131">
        <v>63.397968512191994</v>
      </c>
      <c r="S29" s="131">
        <v>0</v>
      </c>
      <c r="T29" s="131">
        <v>0</v>
      </c>
      <c r="U29" s="131">
        <v>12.163590587829917</v>
      </c>
      <c r="V29" s="131">
        <v>5.3835894948769401</v>
      </c>
      <c r="W29" s="131">
        <v>3.9181243743555352</v>
      </c>
      <c r="X29" s="131">
        <v>15.602921962151703</v>
      </c>
      <c r="Y29" s="131">
        <v>9.6115867400713899</v>
      </c>
      <c r="Z29" s="131">
        <v>0.88799403710387936</v>
      </c>
      <c r="AA29" s="131">
        <v>47.970857629975086</v>
      </c>
      <c r="AB29" s="131">
        <v>5.8128128036106324</v>
      </c>
      <c r="AC29" s="130">
        <v>2809.1677493067195</v>
      </c>
      <c r="AD29" s="130">
        <v>2365.9219405783706</v>
      </c>
      <c r="AE29" s="131">
        <v>2.0092132041227888E-2</v>
      </c>
      <c r="AF29" s="131">
        <v>2365.901848446329</v>
      </c>
      <c r="AG29" s="130">
        <v>172.57681682309644</v>
      </c>
      <c r="AH29" s="130">
        <v>1.2211459020029212</v>
      </c>
      <c r="AI29" s="131">
        <v>0.18556277029836207</v>
      </c>
      <c r="AJ29" s="131">
        <v>0.25219912719442428</v>
      </c>
      <c r="AK29" s="131">
        <v>0.7833840045101349</v>
      </c>
      <c r="AL29" s="130">
        <v>7.0877277800260874E-3</v>
      </c>
      <c r="AM29" s="131">
        <v>5.3752848367657298E-3</v>
      </c>
      <c r="AN29" s="131">
        <v>1.1539369161773915E-5</v>
      </c>
      <c r="AO29" s="131">
        <v>1.068792056342943E-5</v>
      </c>
      <c r="AP29" s="131">
        <v>5.0777705620217556E-4</v>
      </c>
      <c r="AQ29" s="131">
        <v>1.1824385973329787E-3</v>
      </c>
      <c r="AR29" s="130">
        <v>1.7589799047455457</v>
      </c>
      <c r="AS29" s="130">
        <v>0.62548494025964985</v>
      </c>
      <c r="AT29" s="131">
        <v>6.213108115713839E-2</v>
      </c>
      <c r="AU29" s="131">
        <v>1.9359529310326641E-3</v>
      </c>
      <c r="AV29" s="131">
        <v>5.4585950461535459E-4</v>
      </c>
      <c r="AW29" s="131">
        <v>0.56087204666686341</v>
      </c>
      <c r="AX29" s="130">
        <v>0.47735718963016283</v>
      </c>
      <c r="AY29" s="131">
        <v>0.21790768777087499</v>
      </c>
      <c r="AZ29" s="131">
        <v>6.7879670765986014E-2</v>
      </c>
      <c r="BA29" s="131">
        <v>0.19156983109330186</v>
      </c>
      <c r="BB29" s="130">
        <v>0.16266056445337046</v>
      </c>
      <c r="BC29" s="131">
        <v>0</v>
      </c>
      <c r="BD29" s="130">
        <v>3.4685284158050491</v>
      </c>
      <c r="BE29" s="131">
        <v>2.6176104450780566</v>
      </c>
      <c r="BF29" s="131">
        <v>0.40022777243973784</v>
      </c>
      <c r="BG29" s="131">
        <v>0.16089146201677607</v>
      </c>
      <c r="BH29" s="131">
        <v>0.12064713311386466</v>
      </c>
      <c r="BI29" s="131">
        <v>0.16915160315661359</v>
      </c>
      <c r="BJ29" s="130">
        <v>1.670679460856261</v>
      </c>
      <c r="BK29" s="131">
        <v>0.10947238826046206</v>
      </c>
      <c r="BL29" s="131">
        <v>1.560615713759218</v>
      </c>
      <c r="BM29" s="131">
        <v>4.0197336458684279E-5</v>
      </c>
      <c r="BN29" s="131">
        <v>5.5116150012220937E-4</v>
      </c>
      <c r="BO29" s="130">
        <v>6.786741442054768</v>
      </c>
      <c r="BP29" s="130">
        <v>0.68479092479833736</v>
      </c>
      <c r="BQ29" s="130">
        <v>1.1119157308124656</v>
      </c>
      <c r="BR29" s="131">
        <v>0.56616158113128057</v>
      </c>
      <c r="BS29" s="131">
        <v>0.54575414968118507</v>
      </c>
      <c r="BT29" s="130">
        <v>1.3724832009987998E-2</v>
      </c>
      <c r="BU29" s="131">
        <v>7.0290868373154378E-3</v>
      </c>
      <c r="BV29" s="131">
        <v>6.6957451726725598E-3</v>
      </c>
      <c r="BW29" s="130">
        <v>4.9711489123858296E-2</v>
      </c>
      <c r="BX29" s="131">
        <v>9.8285201898308506E-4</v>
      </c>
      <c r="BY29" s="131">
        <v>4.0998694877723868E-2</v>
      </c>
      <c r="BZ29" s="131">
        <v>7.7299422271513447E-3</v>
      </c>
      <c r="CA29" s="130">
        <v>0</v>
      </c>
      <c r="CB29" s="130">
        <v>0</v>
      </c>
      <c r="CC29" s="130">
        <v>0</v>
      </c>
      <c r="CD29" s="131">
        <v>0</v>
      </c>
      <c r="CE29" s="131">
        <v>0</v>
      </c>
      <c r="CF29" s="131">
        <v>0</v>
      </c>
      <c r="CG29" s="47"/>
      <c r="CH29" s="124">
        <v>0</v>
      </c>
      <c r="CI29" s="61"/>
      <c r="CJ29" s="47"/>
      <c r="CK29" s="125">
        <v>9749.8616669072017</v>
      </c>
      <c r="CL29" s="8"/>
    </row>
    <row r="30" spans="1:90" s="22" customFormat="1" ht="26.25" customHeight="1" x14ac:dyDescent="0.25">
      <c r="A30" s="293" t="s">
        <v>149</v>
      </c>
      <c r="B30" s="237" t="s">
        <v>114</v>
      </c>
      <c r="C30" s="50"/>
      <c r="D30" s="51"/>
      <c r="E30" s="52"/>
      <c r="F30" s="52"/>
      <c r="G30" s="52"/>
      <c r="H30" s="51"/>
      <c r="I30" s="51"/>
      <c r="J30" s="52"/>
      <c r="K30" s="52"/>
      <c r="L30" s="52"/>
      <c r="M30" s="52"/>
      <c r="N30" s="52"/>
      <c r="O30" s="52"/>
      <c r="P30" s="52"/>
      <c r="Q30" s="52"/>
      <c r="R30" s="52"/>
      <c r="S30" s="52"/>
      <c r="T30" s="52"/>
      <c r="U30" s="52"/>
      <c r="V30" s="52"/>
      <c r="W30" s="52"/>
      <c r="X30" s="52"/>
      <c r="Y30" s="52"/>
      <c r="Z30" s="52"/>
      <c r="AA30" s="52"/>
      <c r="AB30" s="52"/>
      <c r="AC30" s="51"/>
      <c r="AD30" s="51"/>
      <c r="AE30" s="52"/>
      <c r="AF30" s="52"/>
      <c r="AG30" s="51"/>
      <c r="AH30" s="51"/>
      <c r="AI30" s="52"/>
      <c r="AJ30" s="52"/>
      <c r="AK30" s="52"/>
      <c r="AL30" s="51"/>
      <c r="AM30" s="52"/>
      <c r="AN30" s="52"/>
      <c r="AO30" s="52"/>
      <c r="AP30" s="52"/>
      <c r="AQ30" s="52"/>
      <c r="AR30" s="51"/>
      <c r="AS30" s="51"/>
      <c r="AT30" s="52"/>
      <c r="AU30" s="52"/>
      <c r="AV30" s="52"/>
      <c r="AW30" s="52"/>
      <c r="AX30" s="51"/>
      <c r="AY30" s="52"/>
      <c r="AZ30" s="52"/>
      <c r="BA30" s="52"/>
      <c r="BB30" s="51"/>
      <c r="BC30" s="52"/>
      <c r="BD30" s="51"/>
      <c r="BE30" s="52"/>
      <c r="BF30" s="52"/>
      <c r="BG30" s="52"/>
      <c r="BH30" s="52"/>
      <c r="BI30" s="52"/>
      <c r="BJ30" s="51"/>
      <c r="BK30" s="52"/>
      <c r="BL30" s="52"/>
      <c r="BM30" s="52"/>
      <c r="BN30" s="52"/>
      <c r="BO30" s="51"/>
      <c r="BP30" s="51"/>
      <c r="BQ30" s="51"/>
      <c r="BR30" s="52"/>
      <c r="BS30" s="52"/>
      <c r="BT30" s="51"/>
      <c r="BU30" s="52"/>
      <c r="BV30" s="52"/>
      <c r="BW30" s="51"/>
      <c r="BX30" s="52"/>
      <c r="BY30" s="52"/>
      <c r="BZ30" s="52"/>
      <c r="CA30" s="51"/>
      <c r="CB30" s="75"/>
      <c r="CC30" s="75"/>
      <c r="CD30" s="76"/>
      <c r="CE30" s="76"/>
      <c r="CF30" s="77"/>
      <c r="CG30" s="61"/>
      <c r="CH30" s="61"/>
      <c r="CI30" s="61"/>
      <c r="CJ30" s="47"/>
      <c r="CK30" s="64"/>
      <c r="CL30" s="8"/>
    </row>
    <row r="31" spans="1:90" s="22" customFormat="1" ht="26.25" customHeight="1" x14ac:dyDescent="0.25">
      <c r="A31" s="293" t="s">
        <v>150</v>
      </c>
      <c r="B31" s="237" t="s">
        <v>115</v>
      </c>
      <c r="C31" s="70"/>
      <c r="D31" s="51"/>
      <c r="E31" s="52"/>
      <c r="F31" s="52"/>
      <c r="G31" s="52"/>
      <c r="H31" s="51"/>
      <c r="I31" s="51"/>
      <c r="J31" s="52"/>
      <c r="K31" s="52"/>
      <c r="L31" s="52"/>
      <c r="M31" s="52"/>
      <c r="N31" s="52"/>
      <c r="O31" s="52"/>
      <c r="P31" s="52"/>
      <c r="Q31" s="52"/>
      <c r="R31" s="52"/>
      <c r="S31" s="52"/>
      <c r="T31" s="52"/>
      <c r="U31" s="52"/>
      <c r="V31" s="52"/>
      <c r="W31" s="52"/>
      <c r="X31" s="52"/>
      <c r="Y31" s="52"/>
      <c r="Z31" s="52"/>
      <c r="AA31" s="52"/>
      <c r="AB31" s="52"/>
      <c r="AC31" s="51"/>
      <c r="AD31" s="51"/>
      <c r="AE31" s="52"/>
      <c r="AF31" s="52"/>
      <c r="AG31" s="51"/>
      <c r="AH31" s="51"/>
      <c r="AI31" s="52"/>
      <c r="AJ31" s="52"/>
      <c r="AK31" s="52"/>
      <c r="AL31" s="51"/>
      <c r="AM31" s="52"/>
      <c r="AN31" s="52"/>
      <c r="AO31" s="52"/>
      <c r="AP31" s="52"/>
      <c r="AQ31" s="52"/>
      <c r="AR31" s="51"/>
      <c r="AS31" s="51"/>
      <c r="AT31" s="52"/>
      <c r="AU31" s="52"/>
      <c r="AV31" s="52"/>
      <c r="AW31" s="52"/>
      <c r="AX31" s="51"/>
      <c r="AY31" s="52"/>
      <c r="AZ31" s="52"/>
      <c r="BA31" s="52"/>
      <c r="BB31" s="51"/>
      <c r="BC31" s="52"/>
      <c r="BD31" s="51"/>
      <c r="BE31" s="52"/>
      <c r="BF31" s="52"/>
      <c r="BG31" s="52"/>
      <c r="BH31" s="52"/>
      <c r="BI31" s="52"/>
      <c r="BJ31" s="51"/>
      <c r="BK31" s="52"/>
      <c r="BL31" s="52"/>
      <c r="BM31" s="52"/>
      <c r="BN31" s="52"/>
      <c r="BO31" s="51"/>
      <c r="BP31" s="51"/>
      <c r="BQ31" s="51"/>
      <c r="BR31" s="52"/>
      <c r="BS31" s="52"/>
      <c r="BT31" s="51"/>
      <c r="BU31" s="52"/>
      <c r="BV31" s="52"/>
      <c r="BW31" s="51"/>
      <c r="BX31" s="52"/>
      <c r="BY31" s="52"/>
      <c r="BZ31" s="52"/>
      <c r="CA31" s="51"/>
      <c r="CB31" s="78"/>
      <c r="CC31" s="78"/>
      <c r="CD31" s="79"/>
      <c r="CE31" s="79"/>
      <c r="CF31" s="62"/>
      <c r="CG31" s="63"/>
      <c r="CH31" s="63"/>
      <c r="CI31" s="63"/>
      <c r="CJ31" s="47"/>
      <c r="CK31" s="70"/>
      <c r="CL31" s="8"/>
    </row>
    <row r="32" spans="1:90" s="22" customFormat="1" ht="26.25" customHeight="1" x14ac:dyDescent="0.25">
      <c r="A32" s="291" t="s">
        <v>151</v>
      </c>
      <c r="B32" s="232" t="s">
        <v>116</v>
      </c>
      <c r="C32" s="127">
        <v>29813.183304431426</v>
      </c>
      <c r="D32" s="134">
        <v>0</v>
      </c>
      <c r="E32" s="134">
        <v>0</v>
      </c>
      <c r="F32" s="134">
        <v>0</v>
      </c>
      <c r="G32" s="134">
        <v>0</v>
      </c>
      <c r="H32" s="134">
        <v>537.7450583704308</v>
      </c>
      <c r="I32" s="134">
        <v>7778.7070154945977</v>
      </c>
      <c r="J32" s="134">
        <v>11.02782234859222</v>
      </c>
      <c r="K32" s="134">
        <v>28.825406369840998</v>
      </c>
      <c r="L32" s="134">
        <v>3.1641127840169996</v>
      </c>
      <c r="M32" s="134">
        <v>622.861422256933</v>
      </c>
      <c r="N32" s="134">
        <v>546.18369934306702</v>
      </c>
      <c r="O32" s="134">
        <v>1987.66</v>
      </c>
      <c r="P32" s="134">
        <v>269.09927065140783</v>
      </c>
      <c r="Q32" s="134">
        <v>0</v>
      </c>
      <c r="R32" s="134">
        <v>6.1103479463343735</v>
      </c>
      <c r="S32" s="134">
        <v>4189.5810183346312</v>
      </c>
      <c r="T32" s="134">
        <v>108.94688000000002</v>
      </c>
      <c r="U32" s="134">
        <v>0</v>
      </c>
      <c r="V32" s="134">
        <v>0</v>
      </c>
      <c r="W32" s="134">
        <v>0</v>
      </c>
      <c r="X32" s="134">
        <v>0</v>
      </c>
      <c r="Y32" s="134">
        <v>0</v>
      </c>
      <c r="Z32" s="134">
        <v>0</v>
      </c>
      <c r="AA32" s="134">
        <v>5.247035459773481</v>
      </c>
      <c r="AB32" s="134">
        <v>0</v>
      </c>
      <c r="AC32" s="134">
        <v>11357.5687172</v>
      </c>
      <c r="AD32" s="134">
        <v>10081.884346937002</v>
      </c>
      <c r="AE32" s="134">
        <v>0</v>
      </c>
      <c r="AF32" s="134">
        <v>10081.884346937002</v>
      </c>
      <c r="AG32" s="134">
        <v>57.278166429393131</v>
      </c>
      <c r="AH32" s="134">
        <v>0</v>
      </c>
      <c r="AI32" s="134">
        <v>0</v>
      </c>
      <c r="AJ32" s="134">
        <v>0</v>
      </c>
      <c r="AK32" s="134">
        <v>0</v>
      </c>
      <c r="AL32" s="134">
        <v>0</v>
      </c>
      <c r="AM32" s="134">
        <v>0</v>
      </c>
      <c r="AN32" s="134">
        <v>0</v>
      </c>
      <c r="AO32" s="134">
        <v>0</v>
      </c>
      <c r="AP32" s="134">
        <v>0</v>
      </c>
      <c r="AQ32" s="134">
        <v>0</v>
      </c>
      <c r="AR32" s="134">
        <v>0</v>
      </c>
      <c r="AS32" s="134">
        <v>0</v>
      </c>
      <c r="AT32" s="134">
        <v>0</v>
      </c>
      <c r="AU32" s="134">
        <v>0</v>
      </c>
      <c r="AV32" s="134">
        <v>0</v>
      </c>
      <c r="AW32" s="134">
        <v>0</v>
      </c>
      <c r="AX32" s="134">
        <v>0</v>
      </c>
      <c r="AY32" s="134">
        <v>0</v>
      </c>
      <c r="AZ32" s="134">
        <v>0</v>
      </c>
      <c r="BA32" s="134">
        <v>0</v>
      </c>
      <c r="BB32" s="134">
        <v>0</v>
      </c>
      <c r="BC32" s="134">
        <v>0</v>
      </c>
      <c r="BD32" s="134">
        <v>0</v>
      </c>
      <c r="BE32" s="134">
        <v>0</v>
      </c>
      <c r="BF32" s="134">
        <v>0</v>
      </c>
      <c r="BG32" s="134">
        <v>0</v>
      </c>
      <c r="BH32" s="134">
        <v>0</v>
      </c>
      <c r="BI32" s="134">
        <v>0</v>
      </c>
      <c r="BJ32" s="134">
        <v>0</v>
      </c>
      <c r="BK32" s="134">
        <v>0</v>
      </c>
      <c r="BL32" s="134">
        <v>0</v>
      </c>
      <c r="BM32" s="134">
        <v>0</v>
      </c>
      <c r="BN32" s="134">
        <v>0</v>
      </c>
      <c r="BO32" s="134">
        <v>0</v>
      </c>
      <c r="BP32" s="134">
        <v>0</v>
      </c>
      <c r="BQ32" s="134">
        <v>0</v>
      </c>
      <c r="BR32" s="134">
        <v>0</v>
      </c>
      <c r="BS32" s="134">
        <v>0</v>
      </c>
      <c r="BT32" s="134">
        <v>0</v>
      </c>
      <c r="BU32" s="134">
        <v>0</v>
      </c>
      <c r="BV32" s="134">
        <v>0</v>
      </c>
      <c r="BW32" s="134">
        <v>0</v>
      </c>
      <c r="BX32" s="134">
        <v>0</v>
      </c>
      <c r="BY32" s="134">
        <v>0</v>
      </c>
      <c r="BZ32" s="134">
        <v>0</v>
      </c>
      <c r="CA32" s="134">
        <v>0</v>
      </c>
      <c r="CB32" s="134">
        <v>0</v>
      </c>
      <c r="CC32" s="122">
        <v>0</v>
      </c>
      <c r="CD32" s="122">
        <v>0</v>
      </c>
      <c r="CE32" s="122">
        <v>0</v>
      </c>
      <c r="CF32" s="122">
        <v>0</v>
      </c>
      <c r="CG32" s="58"/>
      <c r="CH32" s="137">
        <v>0</v>
      </c>
      <c r="CI32" s="58"/>
      <c r="CJ32" s="58"/>
      <c r="CK32" s="127">
        <v>29813.183304431426</v>
      </c>
      <c r="CL32" s="8"/>
    </row>
    <row r="33" spans="1:90" s="22" customFormat="1" ht="26.25" customHeight="1" x14ac:dyDescent="0.25">
      <c r="A33" s="294" t="s">
        <v>152</v>
      </c>
      <c r="B33" s="238" t="s">
        <v>117</v>
      </c>
      <c r="C33" s="118">
        <v>0</v>
      </c>
      <c r="D33" s="130">
        <v>0</v>
      </c>
      <c r="E33" s="131">
        <v>0</v>
      </c>
      <c r="F33" s="131">
        <v>0</v>
      </c>
      <c r="G33" s="131">
        <v>0</v>
      </c>
      <c r="H33" s="130">
        <v>0</v>
      </c>
      <c r="I33" s="130">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0">
        <v>0</v>
      </c>
      <c r="AD33" s="130">
        <v>0</v>
      </c>
      <c r="AE33" s="131">
        <v>0</v>
      </c>
      <c r="AF33" s="131">
        <v>0</v>
      </c>
      <c r="AG33" s="130">
        <v>0</v>
      </c>
      <c r="AH33" s="130">
        <v>0</v>
      </c>
      <c r="AI33" s="131">
        <v>0</v>
      </c>
      <c r="AJ33" s="131">
        <v>0</v>
      </c>
      <c r="AK33" s="131">
        <v>0</v>
      </c>
      <c r="AL33" s="130">
        <v>0</v>
      </c>
      <c r="AM33" s="131">
        <v>0</v>
      </c>
      <c r="AN33" s="131">
        <v>0</v>
      </c>
      <c r="AO33" s="131">
        <v>0</v>
      </c>
      <c r="AP33" s="131">
        <v>0</v>
      </c>
      <c r="AQ33" s="131">
        <v>0</v>
      </c>
      <c r="AR33" s="130">
        <v>0</v>
      </c>
      <c r="AS33" s="130">
        <v>0</v>
      </c>
      <c r="AT33" s="131">
        <v>0</v>
      </c>
      <c r="AU33" s="131">
        <v>0</v>
      </c>
      <c r="AV33" s="131">
        <v>0</v>
      </c>
      <c r="AW33" s="131">
        <v>0</v>
      </c>
      <c r="AX33" s="130">
        <v>0</v>
      </c>
      <c r="AY33" s="131">
        <v>0</v>
      </c>
      <c r="AZ33" s="131">
        <v>0</v>
      </c>
      <c r="BA33" s="131">
        <v>0</v>
      </c>
      <c r="BB33" s="130">
        <v>0</v>
      </c>
      <c r="BC33" s="131">
        <v>0</v>
      </c>
      <c r="BD33" s="130">
        <v>0</v>
      </c>
      <c r="BE33" s="131">
        <v>0</v>
      </c>
      <c r="BF33" s="131">
        <v>0</v>
      </c>
      <c r="BG33" s="131">
        <v>0</v>
      </c>
      <c r="BH33" s="131">
        <v>0</v>
      </c>
      <c r="BI33" s="131">
        <v>0</v>
      </c>
      <c r="BJ33" s="130">
        <v>0</v>
      </c>
      <c r="BK33" s="131">
        <v>0</v>
      </c>
      <c r="BL33" s="131">
        <v>0</v>
      </c>
      <c r="BM33" s="131">
        <v>0</v>
      </c>
      <c r="BN33" s="131">
        <v>0</v>
      </c>
      <c r="BO33" s="130">
        <v>0</v>
      </c>
      <c r="BP33" s="130">
        <v>0</v>
      </c>
      <c r="BQ33" s="130">
        <v>0</v>
      </c>
      <c r="BR33" s="131">
        <v>0</v>
      </c>
      <c r="BS33" s="131">
        <v>0</v>
      </c>
      <c r="BT33" s="130">
        <v>0</v>
      </c>
      <c r="BU33" s="131">
        <v>0</v>
      </c>
      <c r="BV33" s="131">
        <v>0</v>
      </c>
      <c r="BW33" s="130">
        <v>0</v>
      </c>
      <c r="BX33" s="131">
        <v>0</v>
      </c>
      <c r="BY33" s="131">
        <v>0</v>
      </c>
      <c r="BZ33" s="131">
        <v>0</v>
      </c>
      <c r="CA33" s="130">
        <v>0</v>
      </c>
      <c r="CB33" s="135">
        <v>0</v>
      </c>
      <c r="CC33" s="136">
        <v>0</v>
      </c>
      <c r="CD33" s="133">
        <v>0</v>
      </c>
      <c r="CE33" s="133">
        <v>0</v>
      </c>
      <c r="CF33" s="133">
        <v>0</v>
      </c>
      <c r="CG33" s="47"/>
      <c r="CH33" s="123">
        <v>0</v>
      </c>
      <c r="CI33" s="47"/>
      <c r="CJ33" s="47"/>
      <c r="CK33" s="123">
        <v>0</v>
      </c>
      <c r="CL33" s="8"/>
    </row>
    <row r="34" spans="1:90" s="22" customFormat="1" ht="26.25" customHeight="1" x14ac:dyDescent="0.25">
      <c r="A34" s="295" t="s">
        <v>153</v>
      </c>
      <c r="B34" s="234" t="s">
        <v>118</v>
      </c>
      <c r="C34" s="118">
        <v>29813.183304431426</v>
      </c>
      <c r="D34" s="130">
        <v>0</v>
      </c>
      <c r="E34" s="131">
        <v>0</v>
      </c>
      <c r="F34" s="131">
        <v>0</v>
      </c>
      <c r="G34" s="131">
        <v>0</v>
      </c>
      <c r="H34" s="130">
        <v>537.7450583704308</v>
      </c>
      <c r="I34" s="130">
        <v>7778.7070154945977</v>
      </c>
      <c r="J34" s="131">
        <v>11.02782234859222</v>
      </c>
      <c r="K34" s="131">
        <v>28.825406369840998</v>
      </c>
      <c r="L34" s="131">
        <v>3.1641127840169996</v>
      </c>
      <c r="M34" s="131">
        <v>622.861422256933</v>
      </c>
      <c r="N34" s="131">
        <v>546.18369934306702</v>
      </c>
      <c r="O34" s="131">
        <v>1987.66</v>
      </c>
      <c r="P34" s="131">
        <v>269.09927065140783</v>
      </c>
      <c r="Q34" s="131">
        <v>0</v>
      </c>
      <c r="R34" s="131">
        <v>6.1103479463343735</v>
      </c>
      <c r="S34" s="131">
        <v>4189.5810183346312</v>
      </c>
      <c r="T34" s="131">
        <v>108.94688000000002</v>
      </c>
      <c r="U34" s="131">
        <v>0</v>
      </c>
      <c r="V34" s="131">
        <v>0</v>
      </c>
      <c r="W34" s="131">
        <v>0</v>
      </c>
      <c r="X34" s="131">
        <v>0</v>
      </c>
      <c r="Y34" s="131">
        <v>0</v>
      </c>
      <c r="Z34" s="131">
        <v>0</v>
      </c>
      <c r="AA34" s="131">
        <v>5.247035459773481</v>
      </c>
      <c r="AB34" s="131">
        <v>0</v>
      </c>
      <c r="AC34" s="130">
        <v>11357.5687172</v>
      </c>
      <c r="AD34" s="130">
        <v>10081.884346937002</v>
      </c>
      <c r="AE34" s="131">
        <v>0</v>
      </c>
      <c r="AF34" s="131">
        <v>10081.884346937002</v>
      </c>
      <c r="AG34" s="130">
        <v>57.278166429393131</v>
      </c>
      <c r="AH34" s="130">
        <v>0</v>
      </c>
      <c r="AI34" s="131">
        <v>0</v>
      </c>
      <c r="AJ34" s="131">
        <v>0</v>
      </c>
      <c r="AK34" s="131">
        <v>0</v>
      </c>
      <c r="AL34" s="130">
        <v>0</v>
      </c>
      <c r="AM34" s="131">
        <v>0</v>
      </c>
      <c r="AN34" s="131">
        <v>0</v>
      </c>
      <c r="AO34" s="131">
        <v>0</v>
      </c>
      <c r="AP34" s="131">
        <v>0</v>
      </c>
      <c r="AQ34" s="131">
        <v>0</v>
      </c>
      <c r="AR34" s="130">
        <v>0</v>
      </c>
      <c r="AS34" s="130">
        <v>0</v>
      </c>
      <c r="AT34" s="131">
        <v>0</v>
      </c>
      <c r="AU34" s="131">
        <v>0</v>
      </c>
      <c r="AV34" s="131">
        <v>0</v>
      </c>
      <c r="AW34" s="131">
        <v>0</v>
      </c>
      <c r="AX34" s="130">
        <v>0</v>
      </c>
      <c r="AY34" s="131">
        <v>0</v>
      </c>
      <c r="AZ34" s="131">
        <v>0</v>
      </c>
      <c r="BA34" s="131">
        <v>0</v>
      </c>
      <c r="BB34" s="130">
        <v>0</v>
      </c>
      <c r="BC34" s="131">
        <v>0</v>
      </c>
      <c r="BD34" s="130">
        <v>0</v>
      </c>
      <c r="BE34" s="131">
        <v>0</v>
      </c>
      <c r="BF34" s="131">
        <v>0</v>
      </c>
      <c r="BG34" s="131">
        <v>0</v>
      </c>
      <c r="BH34" s="131">
        <v>0</v>
      </c>
      <c r="BI34" s="131">
        <v>0</v>
      </c>
      <c r="BJ34" s="130">
        <v>0</v>
      </c>
      <c r="BK34" s="131">
        <v>0</v>
      </c>
      <c r="BL34" s="131">
        <v>0</v>
      </c>
      <c r="BM34" s="131">
        <v>0</v>
      </c>
      <c r="BN34" s="131">
        <v>0</v>
      </c>
      <c r="BO34" s="130">
        <v>0</v>
      </c>
      <c r="BP34" s="130">
        <v>0</v>
      </c>
      <c r="BQ34" s="130">
        <v>0</v>
      </c>
      <c r="BR34" s="131">
        <v>0</v>
      </c>
      <c r="BS34" s="131">
        <v>0</v>
      </c>
      <c r="BT34" s="130">
        <v>0</v>
      </c>
      <c r="BU34" s="131">
        <v>0</v>
      </c>
      <c r="BV34" s="131">
        <v>0</v>
      </c>
      <c r="BW34" s="130">
        <v>0</v>
      </c>
      <c r="BX34" s="131">
        <v>0</v>
      </c>
      <c r="BY34" s="131">
        <v>0</v>
      </c>
      <c r="BZ34" s="131">
        <v>0</v>
      </c>
      <c r="CA34" s="130">
        <v>0</v>
      </c>
      <c r="CB34" s="130">
        <v>0</v>
      </c>
      <c r="CC34" s="136">
        <v>0</v>
      </c>
      <c r="CD34" s="131">
        <v>0</v>
      </c>
      <c r="CE34" s="131">
        <v>0</v>
      </c>
      <c r="CF34" s="131">
        <v>0</v>
      </c>
      <c r="CG34" s="47"/>
      <c r="CH34" s="124">
        <v>0</v>
      </c>
      <c r="CI34" s="47"/>
      <c r="CJ34" s="47"/>
      <c r="CK34" s="123">
        <v>29813.183304431426</v>
      </c>
      <c r="CL34" s="8"/>
    </row>
    <row r="35" spans="1:90" s="22" customFormat="1" ht="41.25" customHeight="1" x14ac:dyDescent="0.25">
      <c r="A35" s="295" t="s">
        <v>154</v>
      </c>
      <c r="B35" s="234" t="s">
        <v>119</v>
      </c>
      <c r="C35" s="61"/>
      <c r="D35" s="51"/>
      <c r="E35" s="52"/>
      <c r="F35" s="52"/>
      <c r="G35" s="52"/>
      <c r="H35" s="51"/>
      <c r="I35" s="51"/>
      <c r="J35" s="52"/>
      <c r="K35" s="52"/>
      <c r="L35" s="52"/>
      <c r="M35" s="52"/>
      <c r="N35" s="52"/>
      <c r="O35" s="52"/>
      <c r="P35" s="52"/>
      <c r="Q35" s="52"/>
      <c r="R35" s="52"/>
      <c r="S35" s="52"/>
      <c r="T35" s="52"/>
      <c r="U35" s="52"/>
      <c r="V35" s="52"/>
      <c r="W35" s="52"/>
      <c r="X35" s="52"/>
      <c r="Y35" s="52"/>
      <c r="Z35" s="52"/>
      <c r="AA35" s="52"/>
      <c r="AB35" s="52"/>
      <c r="AC35" s="51"/>
      <c r="AD35" s="51"/>
      <c r="AE35" s="52"/>
      <c r="AF35" s="52"/>
      <c r="AG35" s="51"/>
      <c r="AH35" s="51"/>
      <c r="AI35" s="52"/>
      <c r="AJ35" s="52"/>
      <c r="AK35" s="52"/>
      <c r="AL35" s="51"/>
      <c r="AM35" s="52"/>
      <c r="AN35" s="52"/>
      <c r="AO35" s="52"/>
      <c r="AP35" s="52"/>
      <c r="AQ35" s="52"/>
      <c r="AR35" s="51"/>
      <c r="AS35" s="51"/>
      <c r="AT35" s="52"/>
      <c r="AU35" s="52"/>
      <c r="AV35" s="52"/>
      <c r="AW35" s="52"/>
      <c r="AX35" s="51"/>
      <c r="AY35" s="52"/>
      <c r="AZ35" s="52"/>
      <c r="BA35" s="52"/>
      <c r="BB35" s="51"/>
      <c r="BC35" s="52"/>
      <c r="BD35" s="51"/>
      <c r="BE35" s="52"/>
      <c r="BF35" s="52"/>
      <c r="BG35" s="52"/>
      <c r="BH35" s="52"/>
      <c r="BI35" s="52"/>
      <c r="BJ35" s="51"/>
      <c r="BK35" s="52"/>
      <c r="BL35" s="52"/>
      <c r="BM35" s="52"/>
      <c r="BN35" s="52"/>
      <c r="BO35" s="51"/>
      <c r="BP35" s="51"/>
      <c r="BQ35" s="51"/>
      <c r="BR35" s="52"/>
      <c r="BS35" s="52"/>
      <c r="BT35" s="51"/>
      <c r="BU35" s="52"/>
      <c r="BV35" s="52"/>
      <c r="BW35" s="51"/>
      <c r="BX35" s="52"/>
      <c r="BY35" s="52"/>
      <c r="BZ35" s="52"/>
      <c r="CA35" s="51"/>
      <c r="CB35" s="51"/>
      <c r="CC35" s="47"/>
      <c r="CD35" s="48"/>
      <c r="CE35" s="48"/>
      <c r="CF35" s="48"/>
      <c r="CG35" s="47"/>
      <c r="CH35" s="47"/>
      <c r="CI35" s="47"/>
      <c r="CJ35" s="47"/>
      <c r="CK35" s="61"/>
      <c r="CL35" s="8"/>
    </row>
    <row r="36" spans="1:90" s="22" customFormat="1" ht="26.25" customHeight="1" x14ac:dyDescent="0.25">
      <c r="A36" s="296" t="s">
        <v>155</v>
      </c>
      <c r="B36" s="239" t="s">
        <v>120</v>
      </c>
      <c r="C36" s="61"/>
      <c r="D36" s="51"/>
      <c r="E36" s="52"/>
      <c r="F36" s="52"/>
      <c r="G36" s="52"/>
      <c r="H36" s="51"/>
      <c r="I36" s="51"/>
      <c r="J36" s="52"/>
      <c r="K36" s="52"/>
      <c r="L36" s="52"/>
      <c r="M36" s="52"/>
      <c r="N36" s="52"/>
      <c r="O36" s="52"/>
      <c r="P36" s="52"/>
      <c r="Q36" s="52"/>
      <c r="R36" s="52"/>
      <c r="S36" s="52"/>
      <c r="T36" s="52"/>
      <c r="U36" s="52"/>
      <c r="V36" s="52"/>
      <c r="W36" s="52"/>
      <c r="X36" s="52"/>
      <c r="Y36" s="52"/>
      <c r="Z36" s="52"/>
      <c r="AA36" s="52"/>
      <c r="AB36" s="52"/>
      <c r="AC36" s="51"/>
      <c r="AD36" s="51"/>
      <c r="AE36" s="52"/>
      <c r="AF36" s="52"/>
      <c r="AG36" s="51"/>
      <c r="AH36" s="51"/>
      <c r="AI36" s="52"/>
      <c r="AJ36" s="52"/>
      <c r="AK36" s="52"/>
      <c r="AL36" s="51"/>
      <c r="AM36" s="52"/>
      <c r="AN36" s="52"/>
      <c r="AO36" s="52"/>
      <c r="AP36" s="52"/>
      <c r="AQ36" s="52"/>
      <c r="AR36" s="51"/>
      <c r="AS36" s="51"/>
      <c r="AT36" s="52"/>
      <c r="AU36" s="52"/>
      <c r="AV36" s="52"/>
      <c r="AW36" s="52"/>
      <c r="AX36" s="51"/>
      <c r="AY36" s="52"/>
      <c r="AZ36" s="52"/>
      <c r="BA36" s="52"/>
      <c r="BB36" s="51"/>
      <c r="BC36" s="52"/>
      <c r="BD36" s="51"/>
      <c r="BE36" s="52"/>
      <c r="BF36" s="52"/>
      <c r="BG36" s="52"/>
      <c r="BH36" s="52"/>
      <c r="BI36" s="52"/>
      <c r="BJ36" s="51"/>
      <c r="BK36" s="52"/>
      <c r="BL36" s="52"/>
      <c r="BM36" s="52"/>
      <c r="BN36" s="52"/>
      <c r="BO36" s="51"/>
      <c r="BP36" s="51"/>
      <c r="BQ36" s="51"/>
      <c r="BR36" s="52"/>
      <c r="BS36" s="52"/>
      <c r="BT36" s="51"/>
      <c r="BU36" s="52"/>
      <c r="BV36" s="52"/>
      <c r="BW36" s="51"/>
      <c r="BX36" s="52"/>
      <c r="BY36" s="52"/>
      <c r="BZ36" s="52"/>
      <c r="CA36" s="51"/>
      <c r="CB36" s="51"/>
      <c r="CC36" s="47"/>
      <c r="CD36" s="48"/>
      <c r="CE36" s="48"/>
      <c r="CF36" s="48"/>
      <c r="CG36" s="47"/>
      <c r="CH36" s="47"/>
      <c r="CI36" s="47"/>
      <c r="CJ36" s="47"/>
      <c r="CK36" s="61"/>
      <c r="CL36" s="8"/>
    </row>
    <row r="37" spans="1:90" s="22" customFormat="1" ht="26.25" customHeight="1" thickBot="1" x14ac:dyDescent="0.3">
      <c r="A37" s="297" t="s">
        <v>0</v>
      </c>
      <c r="B37" s="240" t="s">
        <v>121</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
    </row>
    <row r="38" spans="1:90" s="22" customFormat="1" ht="26.25" customHeight="1" thickTop="1" x14ac:dyDescent="0.25">
      <c r="A38" s="308" t="s">
        <v>156</v>
      </c>
      <c r="B38" s="231" t="s">
        <v>281</v>
      </c>
      <c r="C38" s="139">
        <v>1184987.3234692335</v>
      </c>
      <c r="D38" s="139">
        <v>51057.088513214621</v>
      </c>
      <c r="E38" s="139">
        <v>40676.439705147619</v>
      </c>
      <c r="F38" s="139">
        <v>6969.4807883366484</v>
      </c>
      <c r="G38" s="139">
        <v>3411.1680197303522</v>
      </c>
      <c r="H38" s="139">
        <v>5213.9268937477336</v>
      </c>
      <c r="I38" s="139">
        <v>565760.98560497584</v>
      </c>
      <c r="J38" s="139">
        <v>50367.396720528144</v>
      </c>
      <c r="K38" s="139">
        <v>3998.9578757188779</v>
      </c>
      <c r="L38" s="139">
        <v>2988.4388883115535</v>
      </c>
      <c r="M38" s="139">
        <v>16623.801700143096</v>
      </c>
      <c r="N38" s="139">
        <v>8148.7295307167105</v>
      </c>
      <c r="O38" s="139">
        <v>87707.733564815338</v>
      </c>
      <c r="P38" s="139">
        <v>196082.23920225</v>
      </c>
      <c r="Q38" s="139">
        <v>2997.9800779142979</v>
      </c>
      <c r="R38" s="139">
        <v>3610.5417336177593</v>
      </c>
      <c r="S38" s="139">
        <v>43000.707904221024</v>
      </c>
      <c r="T38" s="139">
        <v>135529.08123738604</v>
      </c>
      <c r="U38" s="139">
        <v>3360.4834708982753</v>
      </c>
      <c r="V38" s="139">
        <v>1044.8791475123874</v>
      </c>
      <c r="W38" s="139">
        <v>826.00662140725842</v>
      </c>
      <c r="X38" s="139">
        <v>2527.0057652685218</v>
      </c>
      <c r="Y38" s="139">
        <v>1842.650610355146</v>
      </c>
      <c r="Z38" s="139">
        <v>373.09305941884924</v>
      </c>
      <c r="AA38" s="139">
        <v>2870.0069945988785</v>
      </c>
      <c r="AB38" s="139">
        <v>1861.2514998936574</v>
      </c>
      <c r="AC38" s="139">
        <v>187268.4572051595</v>
      </c>
      <c r="AD38" s="139">
        <v>22189.40495770397</v>
      </c>
      <c r="AE38" s="139">
        <v>1211.4769089161659</v>
      </c>
      <c r="AF38" s="139">
        <v>20977.928048787799</v>
      </c>
      <c r="AG38" s="139">
        <v>40909.894172499975</v>
      </c>
      <c r="AH38" s="139">
        <v>38120.211266978382</v>
      </c>
      <c r="AI38" s="139">
        <v>8100.1293241339963</v>
      </c>
      <c r="AJ38" s="139">
        <v>15935.670412855912</v>
      </c>
      <c r="AK38" s="139">
        <v>14084.411529988467</v>
      </c>
      <c r="AL38" s="139">
        <v>148663.05387638643</v>
      </c>
      <c r="AM38" s="139">
        <v>51816.663595914972</v>
      </c>
      <c r="AN38" s="139">
        <v>27293.339107509946</v>
      </c>
      <c r="AO38" s="139">
        <v>59604.897827748508</v>
      </c>
      <c r="AP38" s="139">
        <v>7964.3828020471365</v>
      </c>
      <c r="AQ38" s="139">
        <v>1983.7705431658824</v>
      </c>
      <c r="AR38" s="139">
        <v>14444.956982088557</v>
      </c>
      <c r="AS38" s="139">
        <v>7319.7754329921172</v>
      </c>
      <c r="AT38" s="139">
        <v>1582.9011771464031</v>
      </c>
      <c r="AU38" s="139">
        <v>1581.4366762129716</v>
      </c>
      <c r="AV38" s="139">
        <v>544.91714332596632</v>
      </c>
      <c r="AW38" s="139">
        <v>3610.5204363067769</v>
      </c>
      <c r="AX38" s="139">
        <v>1956.5599664998354</v>
      </c>
      <c r="AY38" s="139">
        <v>834.48586787734587</v>
      </c>
      <c r="AZ38" s="139">
        <v>427.45710186530744</v>
      </c>
      <c r="BA38" s="139">
        <v>694.61699675718182</v>
      </c>
      <c r="BB38" s="139">
        <v>3323.5357304618828</v>
      </c>
      <c r="BC38" s="139">
        <v>0</v>
      </c>
      <c r="BD38" s="139">
        <v>18498.762054359086</v>
      </c>
      <c r="BE38" s="139">
        <v>11532.395777048898</v>
      </c>
      <c r="BF38" s="139">
        <v>3949.5257187627435</v>
      </c>
      <c r="BG38" s="139">
        <v>1834.5229716245294</v>
      </c>
      <c r="BH38" s="139">
        <v>453.23259616001661</v>
      </c>
      <c r="BI38" s="139">
        <v>729.08499076289877</v>
      </c>
      <c r="BJ38" s="139">
        <v>15400.528177718246</v>
      </c>
      <c r="BK38" s="139">
        <v>6033.6062482209518</v>
      </c>
      <c r="BL38" s="139">
        <v>3227.689651156139</v>
      </c>
      <c r="BM38" s="139">
        <v>370.6763830751467</v>
      </c>
      <c r="BN38" s="139">
        <v>5768.5558952660076</v>
      </c>
      <c r="BO38" s="139">
        <v>18110.836507372111</v>
      </c>
      <c r="BP38" s="139">
        <v>9404.5033648587687</v>
      </c>
      <c r="BQ38" s="139">
        <v>20691.690626140771</v>
      </c>
      <c r="BR38" s="139">
        <v>13292.331194205806</v>
      </c>
      <c r="BS38" s="139">
        <v>7399.3594319349668</v>
      </c>
      <c r="BT38" s="139">
        <v>6772.2249297887838</v>
      </c>
      <c r="BU38" s="139">
        <v>3500.5566250101251</v>
      </c>
      <c r="BV38" s="139">
        <v>3271.6683047786587</v>
      </c>
      <c r="BW38" s="139">
        <v>8368.2696469473685</v>
      </c>
      <c r="BX38" s="139">
        <v>1902.3396276983053</v>
      </c>
      <c r="BY38" s="139">
        <v>618.92542277543441</v>
      </c>
      <c r="BZ38" s="139">
        <v>5847.0045964736291</v>
      </c>
      <c r="CA38" s="139">
        <v>1512.657559339742</v>
      </c>
      <c r="CB38" s="139">
        <v>0</v>
      </c>
      <c r="CC38" s="139">
        <v>387940.39679474174</v>
      </c>
      <c r="CD38" s="139">
        <v>217265.41776294948</v>
      </c>
      <c r="CE38" s="139">
        <v>114633.27779002163</v>
      </c>
      <c r="CF38" s="139">
        <v>56041.701241770614</v>
      </c>
      <c r="CG38" s="65"/>
      <c r="CH38" s="139">
        <v>0</v>
      </c>
      <c r="CI38" s="65"/>
      <c r="CJ38" s="65"/>
      <c r="CK38" s="138">
        <v>1572927.7202639752</v>
      </c>
      <c r="CL38" s="8"/>
    </row>
    <row r="39" spans="1:90" s="84" customFormat="1" ht="18" customHeight="1" x14ac:dyDescent="0.25">
      <c r="A39" s="309"/>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3"/>
    </row>
    <row r="40" spans="1:90" s="46" customFormat="1" ht="18" customHeight="1" x14ac:dyDescent="0.25">
      <c r="A40" s="310"/>
      <c r="B40" s="53"/>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6"/>
    </row>
    <row r="41" spans="1:90" s="46" customFormat="1" ht="18" customHeight="1" x14ac:dyDescent="0.25">
      <c r="A41" s="306"/>
      <c r="B41" s="56"/>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6"/>
    </row>
    <row r="42" spans="1:90" s="46" customFormat="1" ht="18" customHeight="1" x14ac:dyDescent="0.25">
      <c r="A42" s="30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6"/>
    </row>
    <row r="43" spans="1:90" s="57" customFormat="1" ht="18" customHeight="1" x14ac:dyDescent="0.25">
      <c r="A43" s="306"/>
      <c r="B43" s="56"/>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row>
    <row r="44" spans="1:90" s="57" customFormat="1" ht="18" customHeight="1" x14ac:dyDescent="0.25">
      <c r="A44" s="310"/>
      <c r="B44" s="5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6"/>
    </row>
    <row r="45" spans="1:90" s="57" customFormat="1" ht="18" customHeight="1" x14ac:dyDescent="0.25">
      <c r="A45" s="310"/>
      <c r="B45" s="5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6"/>
    </row>
    <row r="46" spans="1:90" s="57" customFormat="1" ht="18" customHeight="1" x14ac:dyDescent="0.25">
      <c r="A46" s="310"/>
      <c r="B46" s="5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6"/>
    </row>
    <row r="47" spans="1:90" s="57" customFormat="1" ht="18" customHeight="1" x14ac:dyDescent="0.25">
      <c r="A47" s="310"/>
      <c r="B47" s="5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6"/>
    </row>
    <row r="48" spans="1:90" s="57" customFormat="1" ht="18" customHeight="1" x14ac:dyDescent="0.25">
      <c r="A48" s="310"/>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6"/>
    </row>
    <row r="49" spans="1:90" s="57" customFormat="1" x14ac:dyDescent="0.25">
      <c r="A49" s="310"/>
      <c r="B49" s="5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6"/>
    </row>
    <row r="50" spans="1:90" s="57" customFormat="1" x14ac:dyDescent="0.25">
      <c r="A50" s="310"/>
      <c r="B50" s="5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6"/>
    </row>
    <row r="51" spans="1:90" x14ac:dyDescent="0.2">
      <c r="A51" s="310"/>
      <c r="B51" s="5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6"/>
    </row>
    <row r="52" spans="1:90" x14ac:dyDescent="0.2">
      <c r="A52" s="310"/>
      <c r="B52" s="53"/>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6"/>
    </row>
    <row r="53" spans="1:90" x14ac:dyDescent="0.2">
      <c r="A53" s="310"/>
      <c r="B53" s="5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6"/>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16154F83-31F6-43E1-972E-59F3345DE7E4}">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FA3BA764-CF3C-45AA-92BA-00F95646F034}">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9D5-EB97-4E8C-B9EF-17C9FB0974E0}">
  <sheetPr codeName="TAB_D">
    <tabColor theme="0"/>
    <outlinePr summaryBelow="0" summaryRight="0"/>
  </sheetPr>
  <dimension ref="A1:CK17"/>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28515625" style="43" customWidth="1"/>
    <col min="49" max="78" width="14.85546875" style="43" customWidth="1"/>
    <col min="79" max="79" width="16" style="43" customWidth="1"/>
    <col min="80" max="85" width="14.85546875" style="43" customWidth="1"/>
    <col min="86" max="86" width="15" style="43" customWidth="1"/>
    <col min="87" max="88" width="15.140625" style="44" customWidth="1"/>
    <col min="89" max="89" width="14.85546875" style="43" customWidth="1"/>
    <col min="90" max="16384" width="11.42578125" style="2"/>
  </cols>
  <sheetData>
    <row r="1" spans="1:89" s="1" customFormat="1" ht="195" customHeight="1" x14ac:dyDescent="0.25">
      <c r="A1" s="300"/>
      <c r="B1" s="283" t="s">
        <v>280</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84" t="s">
        <v>79</v>
      </c>
      <c r="CD1" s="285" t="s">
        <v>80</v>
      </c>
      <c r="CE1" s="286" t="s">
        <v>81</v>
      </c>
      <c r="CF1" s="287" t="s">
        <v>82</v>
      </c>
      <c r="CG1" s="222" t="s">
        <v>83</v>
      </c>
      <c r="CH1" s="143" t="s">
        <v>84</v>
      </c>
      <c r="CI1" s="349" t="s">
        <v>323</v>
      </c>
      <c r="CJ1" s="288" t="s">
        <v>85</v>
      </c>
      <c r="CK1" s="288" t="s">
        <v>86</v>
      </c>
    </row>
    <row r="2" spans="1:89" s="1" customFormat="1" ht="26.25" customHeight="1" x14ac:dyDescent="0.25">
      <c r="A2" s="290"/>
      <c r="B2" s="241"/>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113" t="s">
        <v>235</v>
      </c>
      <c r="CD2" s="112" t="s">
        <v>236</v>
      </c>
      <c r="CE2" s="112" t="s">
        <v>237</v>
      </c>
      <c r="CF2" s="112" t="s">
        <v>238</v>
      </c>
      <c r="CG2" s="209" t="s">
        <v>239</v>
      </c>
      <c r="CH2" s="113" t="s">
        <v>0</v>
      </c>
      <c r="CI2" s="209" t="s">
        <v>240</v>
      </c>
      <c r="CJ2" s="113" t="s">
        <v>241</v>
      </c>
      <c r="CK2" s="278" t="s">
        <v>1</v>
      </c>
    </row>
    <row r="3" spans="1:89" s="22" customFormat="1" ht="26.25" customHeight="1" x14ac:dyDescent="0.25">
      <c r="A3" s="301" t="s">
        <v>243</v>
      </c>
      <c r="B3" s="238" t="s">
        <v>276</v>
      </c>
      <c r="C3" s="85">
        <v>99877.308927280217</v>
      </c>
      <c r="D3" s="86">
        <v>46363.70672793527</v>
      </c>
      <c r="E3" s="87">
        <v>2979.4586451804162</v>
      </c>
      <c r="F3" s="87">
        <v>43384.248082754857</v>
      </c>
      <c r="G3" s="87">
        <v>0</v>
      </c>
      <c r="H3" s="86">
        <v>0</v>
      </c>
      <c r="I3" s="86">
        <v>13311.996492302569</v>
      </c>
      <c r="J3" s="87">
        <v>0</v>
      </c>
      <c r="K3" s="87">
        <v>0</v>
      </c>
      <c r="L3" s="87">
        <v>0</v>
      </c>
      <c r="M3" s="87">
        <v>0</v>
      </c>
      <c r="N3" s="87">
        <v>0</v>
      </c>
      <c r="O3" s="87">
        <v>0</v>
      </c>
      <c r="P3" s="87">
        <v>13311.996492302569</v>
      </c>
      <c r="Q3" s="87">
        <v>0</v>
      </c>
      <c r="R3" s="87">
        <v>0</v>
      </c>
      <c r="S3" s="87">
        <v>0</v>
      </c>
      <c r="T3" s="87">
        <v>0</v>
      </c>
      <c r="U3" s="87">
        <v>0</v>
      </c>
      <c r="V3" s="87">
        <v>0</v>
      </c>
      <c r="W3" s="87">
        <v>0</v>
      </c>
      <c r="X3" s="87">
        <v>0</v>
      </c>
      <c r="Y3" s="87">
        <v>0</v>
      </c>
      <c r="Z3" s="87">
        <v>0</v>
      </c>
      <c r="AA3" s="87">
        <v>0</v>
      </c>
      <c r="AB3" s="87">
        <v>0</v>
      </c>
      <c r="AC3" s="86">
        <v>40201.605707042392</v>
      </c>
      <c r="AD3" s="86">
        <v>0</v>
      </c>
      <c r="AE3" s="87">
        <v>0</v>
      </c>
      <c r="AF3" s="87">
        <v>0</v>
      </c>
      <c r="AG3" s="86">
        <v>0</v>
      </c>
      <c r="AH3" s="86">
        <v>0</v>
      </c>
      <c r="AI3" s="87">
        <v>0</v>
      </c>
      <c r="AJ3" s="87">
        <v>0</v>
      </c>
      <c r="AK3" s="87">
        <v>0</v>
      </c>
      <c r="AL3" s="86">
        <v>0</v>
      </c>
      <c r="AM3" s="87">
        <v>0</v>
      </c>
      <c r="AN3" s="87">
        <v>0</v>
      </c>
      <c r="AO3" s="87">
        <v>0</v>
      </c>
      <c r="AP3" s="87">
        <v>0</v>
      </c>
      <c r="AQ3" s="87">
        <v>0</v>
      </c>
      <c r="AR3" s="86">
        <v>0</v>
      </c>
      <c r="AS3" s="86">
        <v>0</v>
      </c>
      <c r="AT3" s="87">
        <v>0</v>
      </c>
      <c r="AU3" s="87">
        <v>0</v>
      </c>
      <c r="AV3" s="87">
        <v>0</v>
      </c>
      <c r="AW3" s="87">
        <v>0</v>
      </c>
      <c r="AX3" s="86">
        <v>0</v>
      </c>
      <c r="AY3" s="87">
        <v>0</v>
      </c>
      <c r="AZ3" s="87">
        <v>0</v>
      </c>
      <c r="BA3" s="87">
        <v>0</v>
      </c>
      <c r="BB3" s="86">
        <v>0</v>
      </c>
      <c r="BC3" s="87">
        <v>0</v>
      </c>
      <c r="BD3" s="86">
        <v>0</v>
      </c>
      <c r="BE3" s="87">
        <v>0</v>
      </c>
      <c r="BF3" s="87">
        <v>0</v>
      </c>
      <c r="BG3" s="87">
        <v>0</v>
      </c>
      <c r="BH3" s="87">
        <v>0</v>
      </c>
      <c r="BI3" s="87">
        <v>0</v>
      </c>
      <c r="BJ3" s="86">
        <v>0</v>
      </c>
      <c r="BK3" s="87">
        <v>0</v>
      </c>
      <c r="BL3" s="87">
        <v>0</v>
      </c>
      <c r="BM3" s="87">
        <v>0</v>
      </c>
      <c r="BN3" s="87">
        <v>0</v>
      </c>
      <c r="BO3" s="86">
        <v>0</v>
      </c>
      <c r="BP3" s="86">
        <v>0</v>
      </c>
      <c r="BQ3" s="86">
        <v>0</v>
      </c>
      <c r="BR3" s="87">
        <v>0</v>
      </c>
      <c r="BS3" s="87">
        <v>0</v>
      </c>
      <c r="BT3" s="86">
        <v>0</v>
      </c>
      <c r="BU3" s="87">
        <v>0</v>
      </c>
      <c r="BV3" s="87">
        <v>0</v>
      </c>
      <c r="BW3" s="86">
        <v>0</v>
      </c>
      <c r="BX3" s="87">
        <v>0</v>
      </c>
      <c r="BY3" s="87">
        <v>0</v>
      </c>
      <c r="BZ3" s="87">
        <v>0</v>
      </c>
      <c r="CA3" s="86">
        <v>0</v>
      </c>
      <c r="CB3" s="86">
        <v>0</v>
      </c>
      <c r="CC3" s="88"/>
      <c r="CD3" s="89"/>
      <c r="CE3" s="89"/>
      <c r="CF3" s="89"/>
      <c r="CG3" s="88"/>
      <c r="CH3" s="88"/>
      <c r="CI3" s="88"/>
      <c r="CJ3" s="90"/>
      <c r="CK3" s="279">
        <v>99877.308927280217</v>
      </c>
    </row>
    <row r="4" spans="1:89" s="22" customFormat="1" ht="26.25" customHeight="1" x14ac:dyDescent="0.25">
      <c r="A4" s="302" t="s">
        <v>244</v>
      </c>
      <c r="B4" s="234" t="s">
        <v>277</v>
      </c>
      <c r="C4" s="91">
        <v>1946380.9191053943</v>
      </c>
      <c r="D4" s="92">
        <v>54319.298998156344</v>
      </c>
      <c r="E4" s="93">
        <v>10935.050915401489</v>
      </c>
      <c r="F4" s="93">
        <v>43384.248082754857</v>
      </c>
      <c r="G4" s="93">
        <v>0</v>
      </c>
      <c r="H4" s="92">
        <v>0</v>
      </c>
      <c r="I4" s="92">
        <v>1580355.5519355841</v>
      </c>
      <c r="J4" s="93">
        <v>3347.1469805680981</v>
      </c>
      <c r="K4" s="93">
        <v>43.681963107647867</v>
      </c>
      <c r="L4" s="93">
        <v>670.14500406221669</v>
      </c>
      <c r="M4" s="93">
        <v>3648.2768295708656</v>
      </c>
      <c r="N4" s="93">
        <v>1414.8859441291645</v>
      </c>
      <c r="O4" s="93">
        <v>1487530.4963744639</v>
      </c>
      <c r="P4" s="93">
        <v>18899.813142700594</v>
      </c>
      <c r="Q4" s="93">
        <v>81.7089008323276</v>
      </c>
      <c r="R4" s="93">
        <v>784.44896311195964</v>
      </c>
      <c r="S4" s="93">
        <v>111.29796523525701</v>
      </c>
      <c r="T4" s="93">
        <v>63188.420562119805</v>
      </c>
      <c r="U4" s="93">
        <v>9.2502819691118443</v>
      </c>
      <c r="V4" s="93">
        <v>4.094162860379928</v>
      </c>
      <c r="W4" s="93">
        <v>2.9796921386931365</v>
      </c>
      <c r="X4" s="93">
        <v>11.865857096206408</v>
      </c>
      <c r="Y4" s="93">
        <v>7.3095100393459651</v>
      </c>
      <c r="Z4" s="93">
        <v>0.67531007154412348</v>
      </c>
      <c r="AA4" s="93">
        <v>594.63390886079492</v>
      </c>
      <c r="AB4" s="93">
        <v>4.4205826461193745</v>
      </c>
      <c r="AC4" s="92">
        <v>292363.19908500463</v>
      </c>
      <c r="AD4" s="92">
        <v>14990.62572437686</v>
      </c>
      <c r="AE4" s="93">
        <v>1.3671252236865236E-2</v>
      </c>
      <c r="AF4" s="93">
        <v>14990.612053124623</v>
      </c>
      <c r="AG4" s="92">
        <v>98.367704907479776</v>
      </c>
      <c r="AH4" s="92">
        <v>40.123807503188957</v>
      </c>
      <c r="AI4" s="93">
        <v>0</v>
      </c>
      <c r="AJ4" s="93">
        <v>40.123807503188957</v>
      </c>
      <c r="AK4" s="93">
        <v>0</v>
      </c>
      <c r="AL4" s="92">
        <v>0</v>
      </c>
      <c r="AM4" s="93">
        <v>0</v>
      </c>
      <c r="AN4" s="93">
        <v>0</v>
      </c>
      <c r="AO4" s="93">
        <v>0</v>
      </c>
      <c r="AP4" s="93">
        <v>0</v>
      </c>
      <c r="AQ4" s="93">
        <v>0</v>
      </c>
      <c r="AR4" s="92">
        <v>7.4017118471296035</v>
      </c>
      <c r="AS4" s="92">
        <v>1.5013447766548333E-2</v>
      </c>
      <c r="AT4" s="93">
        <v>0</v>
      </c>
      <c r="AU4" s="93">
        <v>1.5013447766548333E-2</v>
      </c>
      <c r="AV4" s="93">
        <v>0</v>
      </c>
      <c r="AW4" s="93">
        <v>0</v>
      </c>
      <c r="AX4" s="92">
        <v>0</v>
      </c>
      <c r="AY4" s="93">
        <v>0</v>
      </c>
      <c r="AZ4" s="93">
        <v>0</v>
      </c>
      <c r="BA4" s="93">
        <v>0</v>
      </c>
      <c r="BB4" s="92">
        <v>0</v>
      </c>
      <c r="BC4" s="93">
        <v>0</v>
      </c>
      <c r="BD4" s="92">
        <v>0</v>
      </c>
      <c r="BE4" s="93">
        <v>0</v>
      </c>
      <c r="BF4" s="93">
        <v>0</v>
      </c>
      <c r="BG4" s="93">
        <v>0</v>
      </c>
      <c r="BH4" s="93">
        <v>0</v>
      </c>
      <c r="BI4" s="93">
        <v>0</v>
      </c>
      <c r="BJ4" s="92">
        <v>0</v>
      </c>
      <c r="BK4" s="93">
        <v>0</v>
      </c>
      <c r="BL4" s="93">
        <v>0</v>
      </c>
      <c r="BM4" s="93">
        <v>0</v>
      </c>
      <c r="BN4" s="93">
        <v>0</v>
      </c>
      <c r="BO4" s="92">
        <v>42.461545583767318</v>
      </c>
      <c r="BP4" s="92">
        <v>3934.0057010921992</v>
      </c>
      <c r="BQ4" s="92">
        <v>229.72897005598085</v>
      </c>
      <c r="BR4" s="93">
        <v>229.72897005598085</v>
      </c>
      <c r="BS4" s="93">
        <v>0</v>
      </c>
      <c r="BT4" s="92">
        <v>6.5211768164968209E-2</v>
      </c>
      <c r="BU4" s="93">
        <v>3.2343352313983588E-2</v>
      </c>
      <c r="BV4" s="93">
        <v>3.2868415850984628E-2</v>
      </c>
      <c r="BW4" s="92">
        <v>7.3696066652174166E-2</v>
      </c>
      <c r="BX4" s="93">
        <v>1.0238510265302618E-2</v>
      </c>
      <c r="BY4" s="93">
        <v>0</v>
      </c>
      <c r="BZ4" s="93">
        <v>6.3457556386871547E-2</v>
      </c>
      <c r="CA4" s="92">
        <v>0</v>
      </c>
      <c r="CB4" s="92">
        <v>0</v>
      </c>
      <c r="CC4" s="94"/>
      <c r="CD4" s="95"/>
      <c r="CE4" s="95"/>
      <c r="CF4" s="95"/>
      <c r="CG4" s="94"/>
      <c r="CH4" s="94"/>
      <c r="CI4" s="94"/>
      <c r="CJ4" s="96"/>
      <c r="CK4" s="280">
        <v>1946380.9191053943</v>
      </c>
    </row>
    <row r="5" spans="1:89" s="22" customFormat="1" ht="26.25" customHeight="1" x14ac:dyDescent="0.25">
      <c r="A5" s="302" t="s">
        <v>245</v>
      </c>
      <c r="B5" s="234" t="s">
        <v>324</v>
      </c>
      <c r="C5" s="91">
        <v>3635133.2356067374</v>
      </c>
      <c r="D5" s="92">
        <v>55938.355470962233</v>
      </c>
      <c r="E5" s="93">
        <v>45468.066781827954</v>
      </c>
      <c r="F5" s="93">
        <v>6969.4807883366484</v>
      </c>
      <c r="G5" s="93">
        <v>3500.8079007976298</v>
      </c>
      <c r="H5" s="92">
        <v>5665.8623300356294</v>
      </c>
      <c r="I5" s="92">
        <v>2509646.6550115626</v>
      </c>
      <c r="J5" s="93">
        <v>74672.288403786704</v>
      </c>
      <c r="K5" s="93">
        <v>7647.8239078714487</v>
      </c>
      <c r="L5" s="93">
        <v>3613.2760732161655</v>
      </c>
      <c r="M5" s="93">
        <v>21392.292138084114</v>
      </c>
      <c r="N5" s="93">
        <v>10881.644468223698</v>
      </c>
      <c r="O5" s="93">
        <v>1595198.4324664024</v>
      </c>
      <c r="P5" s="93">
        <v>512554.4345979073</v>
      </c>
      <c r="Q5" s="93">
        <v>8062.5611581684634</v>
      </c>
      <c r="R5" s="93">
        <v>4684.1922649465259</v>
      </c>
      <c r="S5" s="93">
        <v>57627.135540505777</v>
      </c>
      <c r="T5" s="93">
        <v>187490.39268006393</v>
      </c>
      <c r="U5" s="93">
        <v>5467.1466910441877</v>
      </c>
      <c r="V5" s="93">
        <v>1898.3010110390228</v>
      </c>
      <c r="W5" s="93">
        <v>1486.5583472905173</v>
      </c>
      <c r="X5" s="93">
        <v>4660.4213448151058</v>
      </c>
      <c r="Y5" s="93">
        <v>3365.3994492012926</v>
      </c>
      <c r="Z5" s="93">
        <v>705.29929530812456</v>
      </c>
      <c r="AA5" s="93">
        <v>5038.7460912929992</v>
      </c>
      <c r="AB5" s="93">
        <v>3200.3090823948032</v>
      </c>
      <c r="AC5" s="92">
        <v>593784.74161382904</v>
      </c>
      <c r="AD5" s="92">
        <v>20135.127419279539</v>
      </c>
      <c r="AE5" s="93">
        <v>2562.871903282627</v>
      </c>
      <c r="AF5" s="93">
        <v>17572.255515996916</v>
      </c>
      <c r="AG5" s="92">
        <v>54563.85204908302</v>
      </c>
      <c r="AH5" s="92">
        <v>58484.101295039356</v>
      </c>
      <c r="AI5" s="93">
        <v>10530.71668093966</v>
      </c>
      <c r="AJ5" s="93">
        <v>21761.738139015713</v>
      </c>
      <c r="AK5" s="93">
        <v>26191.646475083977</v>
      </c>
      <c r="AL5" s="92">
        <v>158551.55364967309</v>
      </c>
      <c r="AM5" s="93">
        <v>59032.599732323688</v>
      </c>
      <c r="AN5" s="93">
        <v>27303.155554179062</v>
      </c>
      <c r="AO5" s="93">
        <v>59611.800356848173</v>
      </c>
      <c r="AP5" s="93">
        <v>9382.9982231592548</v>
      </c>
      <c r="AQ5" s="93">
        <v>3220.9997831629339</v>
      </c>
      <c r="AR5" s="92">
        <v>22165.392539955737</v>
      </c>
      <c r="AS5" s="92">
        <v>10036.374139101961</v>
      </c>
      <c r="AT5" s="93">
        <v>1912.7334575297862</v>
      </c>
      <c r="AU5" s="93">
        <v>2074.5159196014429</v>
      </c>
      <c r="AV5" s="93">
        <v>1264.6702892192636</v>
      </c>
      <c r="AW5" s="93">
        <v>4784.4544727514694</v>
      </c>
      <c r="AX5" s="92">
        <v>3364.500373033683</v>
      </c>
      <c r="AY5" s="93">
        <v>1532.0324350475148</v>
      </c>
      <c r="AZ5" s="93">
        <v>743.22689218506537</v>
      </c>
      <c r="BA5" s="93">
        <v>1089.241045801102</v>
      </c>
      <c r="BB5" s="92">
        <v>3782.9578612364176</v>
      </c>
      <c r="BC5" s="93">
        <v>0</v>
      </c>
      <c r="BD5" s="92">
        <v>26333.367824861161</v>
      </c>
      <c r="BE5" s="93">
        <v>17073.305710703535</v>
      </c>
      <c r="BF5" s="93">
        <v>4713.5584480057742</v>
      </c>
      <c r="BG5" s="93">
        <v>2773.7482844307351</v>
      </c>
      <c r="BH5" s="93">
        <v>686.66490219995728</v>
      </c>
      <c r="BI5" s="93">
        <v>1086.0904795211604</v>
      </c>
      <c r="BJ5" s="92">
        <v>19245.784894099561</v>
      </c>
      <c r="BK5" s="93">
        <v>6221.2718812089288</v>
      </c>
      <c r="BL5" s="93">
        <v>5617.0469602754038</v>
      </c>
      <c r="BM5" s="93">
        <v>498.06121641468178</v>
      </c>
      <c r="BN5" s="93">
        <v>6909.4048362005469</v>
      </c>
      <c r="BO5" s="92">
        <v>25312.684097668971</v>
      </c>
      <c r="BP5" s="92">
        <v>15861.21673238031</v>
      </c>
      <c r="BQ5" s="92">
        <v>27812.639179118985</v>
      </c>
      <c r="BR5" s="93">
        <v>18128.594357601498</v>
      </c>
      <c r="BS5" s="93">
        <v>9684.0448215174911</v>
      </c>
      <c r="BT5" s="92">
        <v>9009.4106905623357</v>
      </c>
      <c r="BU5" s="93">
        <v>4738.0811930255395</v>
      </c>
      <c r="BV5" s="93">
        <v>4271.3294975367971</v>
      </c>
      <c r="BW5" s="92">
        <v>12411.334380622506</v>
      </c>
      <c r="BX5" s="93">
        <v>2943.0868149834878</v>
      </c>
      <c r="BY5" s="93">
        <v>945.74704742522999</v>
      </c>
      <c r="BZ5" s="93">
        <v>8522.5005182137866</v>
      </c>
      <c r="CA5" s="92">
        <v>3027.3240546315874</v>
      </c>
      <c r="CB5" s="92">
        <v>0</v>
      </c>
      <c r="CC5" s="94"/>
      <c r="CD5" s="95"/>
      <c r="CE5" s="95"/>
      <c r="CF5" s="95"/>
      <c r="CG5" s="94"/>
      <c r="CH5" s="94"/>
      <c r="CI5" s="94"/>
      <c r="CJ5" s="96"/>
      <c r="CK5" s="280">
        <v>3635133.2356067374</v>
      </c>
    </row>
    <row r="6" spans="1:89" s="22" customFormat="1" ht="26.25" customHeight="1" x14ac:dyDescent="0.25">
      <c r="A6" s="302" t="s">
        <v>246</v>
      </c>
      <c r="B6" s="234" t="s">
        <v>325</v>
      </c>
      <c r="C6" s="94"/>
      <c r="D6" s="96"/>
      <c r="E6" s="95"/>
      <c r="F6" s="95"/>
      <c r="G6" s="95"/>
      <c r="H6" s="96"/>
      <c r="I6" s="96"/>
      <c r="J6" s="95"/>
      <c r="K6" s="95"/>
      <c r="L6" s="95"/>
      <c r="M6" s="95"/>
      <c r="N6" s="95"/>
      <c r="O6" s="95"/>
      <c r="P6" s="95"/>
      <c r="Q6" s="95"/>
      <c r="R6" s="95"/>
      <c r="S6" s="95"/>
      <c r="T6" s="95"/>
      <c r="U6" s="95"/>
      <c r="V6" s="95"/>
      <c r="W6" s="95"/>
      <c r="X6" s="95"/>
      <c r="Y6" s="95"/>
      <c r="Z6" s="95"/>
      <c r="AA6" s="95"/>
      <c r="AB6" s="95"/>
      <c r="AC6" s="96"/>
      <c r="AD6" s="96"/>
      <c r="AE6" s="95"/>
      <c r="AF6" s="95"/>
      <c r="AG6" s="96"/>
      <c r="AH6" s="96"/>
      <c r="AI6" s="95"/>
      <c r="AJ6" s="95"/>
      <c r="AK6" s="95"/>
      <c r="AL6" s="96"/>
      <c r="AM6" s="95"/>
      <c r="AN6" s="95"/>
      <c r="AO6" s="95"/>
      <c r="AP6" s="95"/>
      <c r="AQ6" s="95"/>
      <c r="AR6" s="96"/>
      <c r="AS6" s="96"/>
      <c r="AT6" s="95"/>
      <c r="AU6" s="95"/>
      <c r="AV6" s="95"/>
      <c r="AW6" s="95"/>
      <c r="AX6" s="96"/>
      <c r="AY6" s="95"/>
      <c r="AZ6" s="95"/>
      <c r="BA6" s="95"/>
      <c r="BB6" s="96"/>
      <c r="BC6" s="95"/>
      <c r="BD6" s="96"/>
      <c r="BE6" s="95"/>
      <c r="BF6" s="95"/>
      <c r="BG6" s="95"/>
      <c r="BH6" s="95"/>
      <c r="BI6" s="95"/>
      <c r="BJ6" s="96"/>
      <c r="BK6" s="95"/>
      <c r="BL6" s="95"/>
      <c r="BM6" s="95"/>
      <c r="BN6" s="95"/>
      <c r="BO6" s="96"/>
      <c r="BP6" s="96"/>
      <c r="BQ6" s="96"/>
      <c r="BR6" s="95"/>
      <c r="BS6" s="95"/>
      <c r="BT6" s="96"/>
      <c r="BU6" s="95"/>
      <c r="BV6" s="95"/>
      <c r="BW6" s="96"/>
      <c r="BX6" s="95"/>
      <c r="BY6" s="95"/>
      <c r="BZ6" s="95"/>
      <c r="CA6" s="96"/>
      <c r="CB6" s="96"/>
      <c r="CC6" s="91">
        <v>460105.95788523019</v>
      </c>
      <c r="CD6" s="97">
        <v>233685.69004012484</v>
      </c>
      <c r="CE6" s="97">
        <v>114693.7076033896</v>
      </c>
      <c r="CF6" s="97">
        <v>111726.56024171575</v>
      </c>
      <c r="CG6" s="94"/>
      <c r="CH6" s="94"/>
      <c r="CI6" s="94"/>
      <c r="CJ6" s="96"/>
      <c r="CK6" s="280">
        <v>460105.95788523019</v>
      </c>
    </row>
    <row r="7" spans="1:89" s="22" customFormat="1" ht="26.25" customHeight="1" x14ac:dyDescent="0.25">
      <c r="A7" s="302" t="s">
        <v>247</v>
      </c>
      <c r="B7" s="234" t="s">
        <v>278</v>
      </c>
      <c r="C7" s="91">
        <v>59411.634772408346</v>
      </c>
      <c r="D7" s="92">
        <v>91.075213161983939</v>
      </c>
      <c r="E7" s="93">
        <v>91.075213161983939</v>
      </c>
      <c r="F7" s="93">
        <v>0</v>
      </c>
      <c r="G7" s="93">
        <v>0</v>
      </c>
      <c r="H7" s="92">
        <v>1162.375596496558</v>
      </c>
      <c r="I7" s="92">
        <v>14943.685904509442</v>
      </c>
      <c r="J7" s="93">
        <v>151.1418223485922</v>
      </c>
      <c r="K7" s="93">
        <v>28.825406369840998</v>
      </c>
      <c r="L7" s="93">
        <v>3.1641127840169996</v>
      </c>
      <c r="M7" s="93">
        <v>2798.0336925440197</v>
      </c>
      <c r="N7" s="93">
        <v>860.64343105597982</v>
      </c>
      <c r="O7" s="93">
        <v>1987.66</v>
      </c>
      <c r="P7" s="93">
        <v>275.55911065140782</v>
      </c>
      <c r="Q7" s="93">
        <v>0.26916000000000001</v>
      </c>
      <c r="R7" s="93">
        <v>6.1103479463343735</v>
      </c>
      <c r="S7" s="93">
        <v>8718.0849053494767</v>
      </c>
      <c r="T7" s="93">
        <v>108.94688000000002</v>
      </c>
      <c r="U7" s="93">
        <v>0</v>
      </c>
      <c r="V7" s="93">
        <v>0</v>
      </c>
      <c r="W7" s="93">
        <v>0</v>
      </c>
      <c r="X7" s="93">
        <v>0</v>
      </c>
      <c r="Y7" s="93">
        <v>0</v>
      </c>
      <c r="Z7" s="93">
        <v>0</v>
      </c>
      <c r="AA7" s="93">
        <v>5.247035459773481</v>
      </c>
      <c r="AB7" s="93">
        <v>0</v>
      </c>
      <c r="AC7" s="92">
        <v>20596.758240399999</v>
      </c>
      <c r="AD7" s="92">
        <v>22560.461651410973</v>
      </c>
      <c r="AE7" s="93">
        <v>0</v>
      </c>
      <c r="AF7" s="93">
        <v>22560.461651410973</v>
      </c>
      <c r="AG7" s="92">
        <v>57.278166429393131</v>
      </c>
      <c r="AH7" s="92">
        <v>0</v>
      </c>
      <c r="AI7" s="93">
        <v>0</v>
      </c>
      <c r="AJ7" s="93">
        <v>0</v>
      </c>
      <c r="AK7" s="93">
        <v>0</v>
      </c>
      <c r="AL7" s="92">
        <v>0</v>
      </c>
      <c r="AM7" s="93">
        <v>0</v>
      </c>
      <c r="AN7" s="93">
        <v>0</v>
      </c>
      <c r="AO7" s="93">
        <v>0</v>
      </c>
      <c r="AP7" s="93">
        <v>0</v>
      </c>
      <c r="AQ7" s="93">
        <v>0</v>
      </c>
      <c r="AR7" s="92">
        <v>0</v>
      </c>
      <c r="AS7" s="92">
        <v>0</v>
      </c>
      <c r="AT7" s="93">
        <v>0</v>
      </c>
      <c r="AU7" s="93">
        <v>0</v>
      </c>
      <c r="AV7" s="93">
        <v>0</v>
      </c>
      <c r="AW7" s="93">
        <v>0</v>
      </c>
      <c r="AX7" s="92">
        <v>0</v>
      </c>
      <c r="AY7" s="93">
        <v>0</v>
      </c>
      <c r="AZ7" s="93">
        <v>0</v>
      </c>
      <c r="BA7" s="93">
        <v>0</v>
      </c>
      <c r="BB7" s="92">
        <v>0</v>
      </c>
      <c r="BC7" s="93">
        <v>0</v>
      </c>
      <c r="BD7" s="92">
        <v>0</v>
      </c>
      <c r="BE7" s="93">
        <v>0</v>
      </c>
      <c r="BF7" s="93">
        <v>0</v>
      </c>
      <c r="BG7" s="93">
        <v>0</v>
      </c>
      <c r="BH7" s="93">
        <v>0</v>
      </c>
      <c r="BI7" s="93">
        <v>0</v>
      </c>
      <c r="BJ7" s="92">
        <v>0</v>
      </c>
      <c r="BK7" s="93">
        <v>0</v>
      </c>
      <c r="BL7" s="93">
        <v>0</v>
      </c>
      <c r="BM7" s="93">
        <v>0</v>
      </c>
      <c r="BN7" s="93">
        <v>0</v>
      </c>
      <c r="BO7" s="92">
        <v>0</v>
      </c>
      <c r="BP7" s="92">
        <v>0</v>
      </c>
      <c r="BQ7" s="92">
        <v>0</v>
      </c>
      <c r="BR7" s="93">
        <v>0</v>
      </c>
      <c r="BS7" s="93">
        <v>0</v>
      </c>
      <c r="BT7" s="92">
        <v>0</v>
      </c>
      <c r="BU7" s="93">
        <v>0</v>
      </c>
      <c r="BV7" s="93">
        <v>0</v>
      </c>
      <c r="BW7" s="92">
        <v>0</v>
      </c>
      <c r="BX7" s="93">
        <v>0</v>
      </c>
      <c r="BY7" s="93">
        <v>0</v>
      </c>
      <c r="BZ7" s="93">
        <v>0</v>
      </c>
      <c r="CA7" s="92">
        <v>0</v>
      </c>
      <c r="CB7" s="92">
        <v>0</v>
      </c>
      <c r="CC7" s="92">
        <v>0</v>
      </c>
      <c r="CD7" s="93">
        <v>0</v>
      </c>
      <c r="CE7" s="93">
        <v>0</v>
      </c>
      <c r="CF7" s="93">
        <v>0</v>
      </c>
      <c r="CG7" s="94"/>
      <c r="CH7" s="94"/>
      <c r="CI7" s="94"/>
      <c r="CJ7" s="96"/>
      <c r="CK7" s="280">
        <v>59411.634772408346</v>
      </c>
    </row>
    <row r="8" spans="1:89" s="22" customFormat="1" ht="26.25" customHeight="1" x14ac:dyDescent="0.25">
      <c r="A8" s="302" t="s">
        <v>248</v>
      </c>
      <c r="B8" s="234" t="s">
        <v>279</v>
      </c>
      <c r="C8" s="91">
        <v>1848041.27924509</v>
      </c>
      <c r="D8" s="98">
        <v>48073.838413903148</v>
      </c>
      <c r="E8" s="97">
        <v>37603.549724768876</v>
      </c>
      <c r="F8" s="97">
        <v>6969.4807883366448</v>
      </c>
      <c r="G8" s="97">
        <v>3500.8079007976298</v>
      </c>
      <c r="H8" s="98">
        <v>6828.237926532187</v>
      </c>
      <c r="I8" s="98">
        <v>957546.78547279036</v>
      </c>
      <c r="J8" s="97">
        <v>71476.283245567203</v>
      </c>
      <c r="K8" s="97">
        <v>7632.9673511336414</v>
      </c>
      <c r="L8" s="97">
        <v>2946.2951819379655</v>
      </c>
      <c r="M8" s="97">
        <v>20542.049001057272</v>
      </c>
      <c r="N8" s="97">
        <v>10327.401955150513</v>
      </c>
      <c r="O8" s="97">
        <v>109655.59609193821</v>
      </c>
      <c r="P8" s="97">
        <v>507242.17705816077</v>
      </c>
      <c r="Q8" s="97">
        <v>7981.1214173361359</v>
      </c>
      <c r="R8" s="97">
        <v>3905.8536497809</v>
      </c>
      <c r="S8" s="97">
        <v>66233.922480620007</v>
      </c>
      <c r="T8" s="97">
        <v>124410.91899794416</v>
      </c>
      <c r="U8" s="97">
        <v>5457.896409075076</v>
      </c>
      <c r="V8" s="97">
        <v>1894.2068481786428</v>
      </c>
      <c r="W8" s="97">
        <v>1483.5786551518243</v>
      </c>
      <c r="X8" s="97">
        <v>4648.5554877188988</v>
      </c>
      <c r="Y8" s="97">
        <v>3358.0899391619459</v>
      </c>
      <c r="Z8" s="97">
        <v>704.62398523658055</v>
      </c>
      <c r="AA8" s="97">
        <v>4449.3592178919771</v>
      </c>
      <c r="AB8" s="97">
        <v>3195.8884997486844</v>
      </c>
      <c r="AC8" s="98">
        <v>362219.90647626691</v>
      </c>
      <c r="AD8" s="98">
        <v>27704.963346313652</v>
      </c>
      <c r="AE8" s="97">
        <v>2562.8582320303904</v>
      </c>
      <c r="AF8" s="97">
        <v>25142.105114283262</v>
      </c>
      <c r="AG8" s="98">
        <v>54522.762510604924</v>
      </c>
      <c r="AH8" s="98">
        <v>58443.977487536169</v>
      </c>
      <c r="AI8" s="97">
        <v>10530.71668093966</v>
      </c>
      <c r="AJ8" s="97">
        <v>21721.614331512523</v>
      </c>
      <c r="AK8" s="97">
        <v>26191.646475083977</v>
      </c>
      <c r="AL8" s="98">
        <v>158551.55364967312</v>
      </c>
      <c r="AM8" s="97">
        <v>59032.599732323688</v>
      </c>
      <c r="AN8" s="97">
        <v>27303.155554179062</v>
      </c>
      <c r="AO8" s="97">
        <v>59611.800356848173</v>
      </c>
      <c r="AP8" s="97">
        <v>9382.9982231592548</v>
      </c>
      <c r="AQ8" s="97">
        <v>3220.9997831629339</v>
      </c>
      <c r="AR8" s="98">
        <v>22157.990828108606</v>
      </c>
      <c r="AS8" s="98">
        <v>10036.359125654195</v>
      </c>
      <c r="AT8" s="97">
        <v>1912.7334575297862</v>
      </c>
      <c r="AU8" s="97">
        <v>2074.5009061536762</v>
      </c>
      <c r="AV8" s="97">
        <v>1264.6702892192636</v>
      </c>
      <c r="AW8" s="97">
        <v>4784.4544727514694</v>
      </c>
      <c r="AX8" s="98">
        <v>3364.5003730336821</v>
      </c>
      <c r="AY8" s="97">
        <v>1532.0324350475148</v>
      </c>
      <c r="AZ8" s="97">
        <v>743.22689218506537</v>
      </c>
      <c r="BA8" s="97">
        <v>1089.241045801102</v>
      </c>
      <c r="BB8" s="98">
        <v>3782.9578612364176</v>
      </c>
      <c r="BC8" s="97">
        <v>0</v>
      </c>
      <c r="BD8" s="98">
        <v>26333.367824861161</v>
      </c>
      <c r="BE8" s="97">
        <v>17073.305710703535</v>
      </c>
      <c r="BF8" s="97">
        <v>4713.5584480057742</v>
      </c>
      <c r="BG8" s="97">
        <v>2773.7482844307351</v>
      </c>
      <c r="BH8" s="97">
        <v>686.66490219995728</v>
      </c>
      <c r="BI8" s="97">
        <v>1086.0904795211604</v>
      </c>
      <c r="BJ8" s="98">
        <v>19245.784894099565</v>
      </c>
      <c r="BK8" s="97">
        <v>6221.2718812089288</v>
      </c>
      <c r="BL8" s="97">
        <v>5617.0469602754038</v>
      </c>
      <c r="BM8" s="97">
        <v>498.06121641468178</v>
      </c>
      <c r="BN8" s="97">
        <v>6909.4048362005469</v>
      </c>
      <c r="BO8" s="98">
        <v>25270.222552085197</v>
      </c>
      <c r="BP8" s="98">
        <v>11927.21103128811</v>
      </c>
      <c r="BQ8" s="98">
        <v>27582.910209063008</v>
      </c>
      <c r="BR8" s="97">
        <v>17898.865387545517</v>
      </c>
      <c r="BS8" s="97">
        <v>9684.0448215174911</v>
      </c>
      <c r="BT8" s="98">
        <v>9009.3454787941719</v>
      </c>
      <c r="BU8" s="97">
        <v>4738.048849673226</v>
      </c>
      <c r="BV8" s="97">
        <v>4271.2966291209459</v>
      </c>
      <c r="BW8" s="98">
        <v>12411.260684555853</v>
      </c>
      <c r="BX8" s="97">
        <v>2943.0765764732223</v>
      </c>
      <c r="BY8" s="97">
        <v>945.74704742522999</v>
      </c>
      <c r="BZ8" s="97">
        <v>8522.4370606574012</v>
      </c>
      <c r="CA8" s="98">
        <v>3027.3430986896378</v>
      </c>
      <c r="CB8" s="98">
        <v>0</v>
      </c>
      <c r="CC8" s="91">
        <v>460105.95788523019</v>
      </c>
      <c r="CD8" s="97">
        <v>233685.69004012484</v>
      </c>
      <c r="CE8" s="97">
        <v>114693.7076033896</v>
      </c>
      <c r="CF8" s="97">
        <v>111726.56024171575</v>
      </c>
      <c r="CG8" s="94"/>
      <c r="CH8" s="98">
        <v>0</v>
      </c>
      <c r="CI8" s="94"/>
      <c r="CJ8" s="96"/>
      <c r="CK8" s="280">
        <v>2308147.2371303202</v>
      </c>
    </row>
    <row r="9" spans="1:89" s="22" customFormat="1" ht="26.25" customHeight="1" x14ac:dyDescent="0.25">
      <c r="A9" s="302" t="s">
        <v>336</v>
      </c>
      <c r="B9" s="234" t="s">
        <v>335</v>
      </c>
      <c r="C9" s="91">
        <v>1517979.4402736684</v>
      </c>
      <c r="D9" s="98">
        <v>47983.373129591666</v>
      </c>
      <c r="E9" s="97">
        <v>37603.549724768876</v>
      </c>
      <c r="F9" s="97">
        <v>6969.4807883366448</v>
      </c>
      <c r="G9" s="97">
        <v>3410.3426164861467</v>
      </c>
      <c r="H9" s="98">
        <v>6828.237926532187</v>
      </c>
      <c r="I9" s="98">
        <v>631653.28675153758</v>
      </c>
      <c r="J9" s="97">
        <v>64768.973584302825</v>
      </c>
      <c r="K9" s="97">
        <v>7592.2280630205278</v>
      </c>
      <c r="L9" s="97">
        <v>2945.7880408549149</v>
      </c>
      <c r="M9" s="97">
        <v>17774.441344818621</v>
      </c>
      <c r="N9" s="97">
        <v>8518.0291289741235</v>
      </c>
      <c r="O9" s="97">
        <v>109655.58589051261</v>
      </c>
      <c r="P9" s="97">
        <v>204748.03028515336</v>
      </c>
      <c r="Q9" s="97">
        <v>7981.1214173361359</v>
      </c>
      <c r="R9" s="97">
        <v>3905.2631608802199</v>
      </c>
      <c r="S9" s="97">
        <v>62390.02426549435</v>
      </c>
      <c r="T9" s="97">
        <v>117498.39666732121</v>
      </c>
      <c r="U9" s="97">
        <v>5438.4465078599724</v>
      </c>
      <c r="V9" s="97">
        <v>1894.1550101760008</v>
      </c>
      <c r="W9" s="97">
        <v>1483.5304131544663</v>
      </c>
      <c r="X9" s="97">
        <v>4641.4738008052564</v>
      </c>
      <c r="Y9" s="97">
        <v>3357.0975019144903</v>
      </c>
      <c r="Z9" s="97">
        <v>701.69247485868209</v>
      </c>
      <c r="AA9" s="97">
        <v>3165.4946435965117</v>
      </c>
      <c r="AB9" s="97">
        <v>3193.5145505032806</v>
      </c>
      <c r="AC9" s="98">
        <v>362219.39942852512</v>
      </c>
      <c r="AD9" s="98">
        <v>27704.963346313652</v>
      </c>
      <c r="AE9" s="97">
        <v>2562.8582320303904</v>
      </c>
      <c r="AF9" s="97">
        <v>25142.105114283262</v>
      </c>
      <c r="AG9" s="98">
        <v>51134.398276759995</v>
      </c>
      <c r="AH9" s="98">
        <v>58017.32009997002</v>
      </c>
      <c r="AI9" s="97">
        <v>10174.010730764576</v>
      </c>
      <c r="AJ9" s="97">
        <v>21651.662894121462</v>
      </c>
      <c r="AK9" s="97">
        <v>26191.646475083977</v>
      </c>
      <c r="AL9" s="98">
        <v>158551.55364967312</v>
      </c>
      <c r="AM9" s="97">
        <v>59032.599732323688</v>
      </c>
      <c r="AN9" s="97">
        <v>27303.155554179062</v>
      </c>
      <c r="AO9" s="97">
        <v>59611.800356848173</v>
      </c>
      <c r="AP9" s="97">
        <v>9382.9982231592548</v>
      </c>
      <c r="AQ9" s="97">
        <v>3220.9997831629339</v>
      </c>
      <c r="AR9" s="98">
        <v>22157.990828108606</v>
      </c>
      <c r="AS9" s="98">
        <v>9925.4863686141071</v>
      </c>
      <c r="AT9" s="97">
        <v>1911.230612073248</v>
      </c>
      <c r="AU9" s="97">
        <v>2074.5009061536762</v>
      </c>
      <c r="AV9" s="97">
        <v>1264.6702892192636</v>
      </c>
      <c r="AW9" s="97">
        <v>4675.0845611679206</v>
      </c>
      <c r="AX9" s="98">
        <v>3364.5003730336821</v>
      </c>
      <c r="AY9" s="97">
        <v>1532.0324350475148</v>
      </c>
      <c r="AZ9" s="97">
        <v>743.22689218506537</v>
      </c>
      <c r="BA9" s="97">
        <v>1089.241045801102</v>
      </c>
      <c r="BB9" s="98">
        <v>3741.8515057455052</v>
      </c>
      <c r="BC9" s="97">
        <v>0</v>
      </c>
      <c r="BD9" s="98">
        <v>26267.304228022356</v>
      </c>
      <c r="BE9" s="97">
        <v>17024.479414662346</v>
      </c>
      <c r="BF9" s="97">
        <v>4711.8167365577692</v>
      </c>
      <c r="BG9" s="97">
        <v>2758.2526950811243</v>
      </c>
      <c r="BH9" s="97">
        <v>686.66490219995728</v>
      </c>
      <c r="BI9" s="97">
        <v>1086.0904795211604</v>
      </c>
      <c r="BJ9" s="98">
        <v>19201.48130676501</v>
      </c>
      <c r="BK9" s="97">
        <v>6213.2265087685737</v>
      </c>
      <c r="BL9" s="97">
        <v>5617.0469602754038</v>
      </c>
      <c r="BM9" s="97">
        <v>498.06121641468178</v>
      </c>
      <c r="BN9" s="97">
        <v>6873.1466213063495</v>
      </c>
      <c r="BO9" s="98">
        <v>25270.222552085197</v>
      </c>
      <c r="BP9" s="98">
        <v>11927.21103128811</v>
      </c>
      <c r="BQ9" s="98">
        <v>27582.910209063008</v>
      </c>
      <c r="BR9" s="97">
        <v>17898.865387545517</v>
      </c>
      <c r="BS9" s="97">
        <v>9684.0448215174911</v>
      </c>
      <c r="BT9" s="98">
        <v>9009.3454787941719</v>
      </c>
      <c r="BU9" s="97">
        <v>4738.048849673226</v>
      </c>
      <c r="BV9" s="97">
        <v>4271.2966291209459</v>
      </c>
      <c r="BW9" s="98">
        <v>12411.260684555853</v>
      </c>
      <c r="BX9" s="97">
        <v>2943.0765764732223</v>
      </c>
      <c r="BY9" s="97">
        <v>945.74704742522999</v>
      </c>
      <c r="BZ9" s="97">
        <v>8522.4370606574012</v>
      </c>
      <c r="CA9" s="98">
        <v>3027.3430986896378</v>
      </c>
      <c r="CB9" s="98">
        <v>0</v>
      </c>
      <c r="CC9" s="91">
        <v>460105.95788523019</v>
      </c>
      <c r="CD9" s="97">
        <v>233685.69004012484</v>
      </c>
      <c r="CE9" s="97">
        <v>114693.7076033896</v>
      </c>
      <c r="CF9" s="97">
        <v>111726.56024171575</v>
      </c>
      <c r="CG9" s="94"/>
      <c r="CH9" s="98">
        <v>0</v>
      </c>
      <c r="CI9" s="94"/>
      <c r="CJ9" s="96"/>
      <c r="CK9" s="280">
        <v>1978085.3981588986</v>
      </c>
    </row>
    <row r="10" spans="1:89" s="22" customFormat="1" ht="26.25" customHeight="1" x14ac:dyDescent="0.25">
      <c r="A10" s="302" t="s">
        <v>337</v>
      </c>
      <c r="B10" s="234" t="s">
        <v>333</v>
      </c>
      <c r="C10" s="91">
        <v>330061.83897142153</v>
      </c>
      <c r="D10" s="98">
        <v>90.465284311483273</v>
      </c>
      <c r="E10" s="97">
        <v>0</v>
      </c>
      <c r="F10" s="97">
        <v>0</v>
      </c>
      <c r="G10" s="97">
        <v>90.465284311483273</v>
      </c>
      <c r="H10" s="98">
        <v>0</v>
      </c>
      <c r="I10" s="98">
        <v>325893.49872125278</v>
      </c>
      <c r="J10" s="97">
        <v>6707.3096612643803</v>
      </c>
      <c r="K10" s="97">
        <v>40.739288113114</v>
      </c>
      <c r="L10" s="97">
        <v>0.50714108305058403</v>
      </c>
      <c r="M10" s="97">
        <v>2767.607656238652</v>
      </c>
      <c r="N10" s="97">
        <v>1809.3728261763893</v>
      </c>
      <c r="O10" s="97">
        <v>1.020142559528245E-2</v>
      </c>
      <c r="P10" s="97">
        <v>302494.14677300741</v>
      </c>
      <c r="Q10" s="97">
        <v>0</v>
      </c>
      <c r="R10" s="97">
        <v>0.59048890068012572</v>
      </c>
      <c r="S10" s="97">
        <v>3843.8982151256587</v>
      </c>
      <c r="T10" s="97">
        <v>6912.5223306229436</v>
      </c>
      <c r="U10" s="97">
        <v>19.449901215103825</v>
      </c>
      <c r="V10" s="97">
        <v>5.183800264200792E-2</v>
      </c>
      <c r="W10" s="97">
        <v>4.8241997357992061E-2</v>
      </c>
      <c r="X10" s="97">
        <v>7.0816869136422742</v>
      </c>
      <c r="Y10" s="97">
        <v>0.99243724745559203</v>
      </c>
      <c r="Z10" s="97">
        <v>2.9315103778985181</v>
      </c>
      <c r="AA10" s="97">
        <v>1283.8645742954654</v>
      </c>
      <c r="AB10" s="97">
        <v>2.3739492454035505</v>
      </c>
      <c r="AC10" s="98">
        <v>0.50704774177084577</v>
      </c>
      <c r="AD10" s="98">
        <v>0</v>
      </c>
      <c r="AE10" s="97">
        <v>0</v>
      </c>
      <c r="AF10" s="97">
        <v>0</v>
      </c>
      <c r="AG10" s="98">
        <v>3388.364233844929</v>
      </c>
      <c r="AH10" s="98">
        <v>426.65738756614684</v>
      </c>
      <c r="AI10" s="97">
        <v>356.70595017508447</v>
      </c>
      <c r="AJ10" s="97">
        <v>69.951437391062385</v>
      </c>
      <c r="AK10" s="97">
        <v>0</v>
      </c>
      <c r="AL10" s="98">
        <v>0</v>
      </c>
      <c r="AM10" s="97">
        <v>0</v>
      </c>
      <c r="AN10" s="97">
        <v>0</v>
      </c>
      <c r="AO10" s="97">
        <v>0</v>
      </c>
      <c r="AP10" s="97">
        <v>0</v>
      </c>
      <c r="AQ10" s="97">
        <v>0</v>
      </c>
      <c r="AR10" s="98">
        <v>0</v>
      </c>
      <c r="AS10" s="98">
        <v>110.87275704008731</v>
      </c>
      <c r="AT10" s="97">
        <v>1.5028454565381815</v>
      </c>
      <c r="AU10" s="97">
        <v>0</v>
      </c>
      <c r="AV10" s="97">
        <v>0</v>
      </c>
      <c r="AW10" s="97">
        <v>109.36991158354913</v>
      </c>
      <c r="AX10" s="98">
        <v>0</v>
      </c>
      <c r="AY10" s="97">
        <v>0</v>
      </c>
      <c r="AZ10" s="97">
        <v>0</v>
      </c>
      <c r="BA10" s="97">
        <v>0</v>
      </c>
      <c r="BB10" s="98">
        <v>41.106355490912343</v>
      </c>
      <c r="BC10" s="97">
        <v>0</v>
      </c>
      <c r="BD10" s="98">
        <v>66.063596838805054</v>
      </c>
      <c r="BE10" s="97">
        <v>48.826296041189522</v>
      </c>
      <c r="BF10" s="97">
        <v>1.7417114480046711</v>
      </c>
      <c r="BG10" s="97">
        <v>15.49558934961086</v>
      </c>
      <c r="BH10" s="97">
        <v>0</v>
      </c>
      <c r="BI10" s="97">
        <v>0</v>
      </c>
      <c r="BJ10" s="98">
        <v>44.303587334552788</v>
      </c>
      <c r="BK10" s="97">
        <v>8.0453724403549618</v>
      </c>
      <c r="BL10" s="97">
        <v>0</v>
      </c>
      <c r="BM10" s="97">
        <v>0</v>
      </c>
      <c r="BN10" s="97">
        <v>36.258214894197828</v>
      </c>
      <c r="BO10" s="98">
        <v>0</v>
      </c>
      <c r="BP10" s="98">
        <v>0</v>
      </c>
      <c r="BQ10" s="98">
        <v>0</v>
      </c>
      <c r="BR10" s="97">
        <v>0</v>
      </c>
      <c r="BS10" s="97">
        <v>0</v>
      </c>
      <c r="BT10" s="98">
        <v>0</v>
      </c>
      <c r="BU10" s="97">
        <v>0</v>
      </c>
      <c r="BV10" s="97">
        <v>0</v>
      </c>
      <c r="BW10" s="98">
        <v>0</v>
      </c>
      <c r="BX10" s="97">
        <v>0</v>
      </c>
      <c r="BY10" s="97">
        <v>0</v>
      </c>
      <c r="BZ10" s="97">
        <v>0</v>
      </c>
      <c r="CA10" s="98">
        <v>0</v>
      </c>
      <c r="CB10" s="98">
        <v>0</v>
      </c>
      <c r="CC10" s="91">
        <v>0</v>
      </c>
      <c r="CD10" s="97">
        <v>0</v>
      </c>
      <c r="CE10" s="97">
        <v>0</v>
      </c>
      <c r="CF10" s="97">
        <v>0</v>
      </c>
      <c r="CG10" s="94"/>
      <c r="CH10" s="98">
        <v>0</v>
      </c>
      <c r="CI10" s="94"/>
      <c r="CJ10" s="96"/>
      <c r="CK10" s="280">
        <v>330061.83897142153</v>
      </c>
    </row>
    <row r="11" spans="1:89" s="22" customFormat="1" ht="26.25" customHeight="1" x14ac:dyDescent="0.25">
      <c r="A11" s="303" t="s">
        <v>249</v>
      </c>
      <c r="B11" s="246" t="s">
        <v>293</v>
      </c>
      <c r="C11" s="99">
        <v>3794422.1983504845</v>
      </c>
      <c r="D11" s="100">
        <v>102393.1374120595</v>
      </c>
      <c r="E11" s="101">
        <v>48538.600640170363</v>
      </c>
      <c r="F11" s="101">
        <v>50353.728871091502</v>
      </c>
      <c r="G11" s="101">
        <v>3500.8079007976298</v>
      </c>
      <c r="H11" s="100">
        <v>6828.237926532187</v>
      </c>
      <c r="I11" s="100">
        <v>2537902.3374083745</v>
      </c>
      <c r="J11" s="101">
        <v>74823.4302261353</v>
      </c>
      <c r="K11" s="101">
        <v>7676.6493142412892</v>
      </c>
      <c r="L11" s="101">
        <v>3616.4401860001822</v>
      </c>
      <c r="M11" s="101">
        <v>24190.325830628139</v>
      </c>
      <c r="N11" s="101">
        <v>11742.287899279678</v>
      </c>
      <c r="O11" s="101">
        <v>1597186.0924664021</v>
      </c>
      <c r="P11" s="101">
        <v>526141.99020086136</v>
      </c>
      <c r="Q11" s="101">
        <v>8062.8303181684632</v>
      </c>
      <c r="R11" s="101">
        <v>4690.3026128928595</v>
      </c>
      <c r="S11" s="101">
        <v>66345.220445855259</v>
      </c>
      <c r="T11" s="101">
        <v>187599.33956006396</v>
      </c>
      <c r="U11" s="101">
        <v>5467.1466910441877</v>
      </c>
      <c r="V11" s="101">
        <v>1898.3010110390228</v>
      </c>
      <c r="W11" s="101">
        <v>1486.5583472905173</v>
      </c>
      <c r="X11" s="101">
        <v>4660.4213448151049</v>
      </c>
      <c r="Y11" s="101">
        <v>3365.3994492012921</v>
      </c>
      <c r="Z11" s="101">
        <v>705.29929530812467</v>
      </c>
      <c r="AA11" s="101">
        <v>5043.9931267527718</v>
      </c>
      <c r="AB11" s="101">
        <v>3200.3090823948037</v>
      </c>
      <c r="AC11" s="100">
        <v>654583.10556127154</v>
      </c>
      <c r="AD11" s="100">
        <v>42695.589070690512</v>
      </c>
      <c r="AE11" s="101">
        <v>2562.871903282627</v>
      </c>
      <c r="AF11" s="101">
        <v>40132.717167407885</v>
      </c>
      <c r="AG11" s="100">
        <v>54621.130215512407</v>
      </c>
      <c r="AH11" s="100">
        <v>58484.101295039356</v>
      </c>
      <c r="AI11" s="101">
        <v>10530.71668093966</v>
      </c>
      <c r="AJ11" s="101">
        <v>21761.738139015713</v>
      </c>
      <c r="AK11" s="101">
        <v>26191.646475083977</v>
      </c>
      <c r="AL11" s="100">
        <v>158551.55364967312</v>
      </c>
      <c r="AM11" s="101">
        <v>59032.599732323688</v>
      </c>
      <c r="AN11" s="101">
        <v>27303.155554179062</v>
      </c>
      <c r="AO11" s="101">
        <v>59611.800356848173</v>
      </c>
      <c r="AP11" s="101">
        <v>9382.9982231592548</v>
      </c>
      <c r="AQ11" s="101">
        <v>3220.9997831629339</v>
      </c>
      <c r="AR11" s="100">
        <v>22165.392539955737</v>
      </c>
      <c r="AS11" s="100">
        <v>10036.374139101961</v>
      </c>
      <c r="AT11" s="101">
        <v>1912.7334575297862</v>
      </c>
      <c r="AU11" s="101">
        <v>2074.5159196014429</v>
      </c>
      <c r="AV11" s="101">
        <v>1264.6702892192636</v>
      </c>
      <c r="AW11" s="101">
        <v>4784.4544727514694</v>
      </c>
      <c r="AX11" s="100">
        <v>3364.5003730336821</v>
      </c>
      <c r="AY11" s="101">
        <v>1532.0324350475148</v>
      </c>
      <c r="AZ11" s="101">
        <v>743.22689218506537</v>
      </c>
      <c r="BA11" s="101">
        <v>1089.241045801102</v>
      </c>
      <c r="BB11" s="100">
        <v>3782.9578612364176</v>
      </c>
      <c r="BC11" s="101">
        <v>0</v>
      </c>
      <c r="BD11" s="100">
        <v>26333.367824861161</v>
      </c>
      <c r="BE11" s="101">
        <v>17073.305710703535</v>
      </c>
      <c r="BF11" s="101">
        <v>4713.5584480057742</v>
      </c>
      <c r="BG11" s="101">
        <v>2773.7482844307351</v>
      </c>
      <c r="BH11" s="101">
        <v>686.66490219995728</v>
      </c>
      <c r="BI11" s="101">
        <v>1086.0904795211604</v>
      </c>
      <c r="BJ11" s="100">
        <v>19245.784894099565</v>
      </c>
      <c r="BK11" s="101">
        <v>6221.2718812089288</v>
      </c>
      <c r="BL11" s="101">
        <v>5617.0469602754038</v>
      </c>
      <c r="BM11" s="101">
        <v>498.06121641468178</v>
      </c>
      <c r="BN11" s="101">
        <v>6909.4048362005469</v>
      </c>
      <c r="BO11" s="100">
        <v>25312.684097668964</v>
      </c>
      <c r="BP11" s="100">
        <v>15861.21673238031</v>
      </c>
      <c r="BQ11" s="100">
        <v>27812.639179118989</v>
      </c>
      <c r="BR11" s="101">
        <v>18128.594357601498</v>
      </c>
      <c r="BS11" s="101">
        <v>9684.0448215174911</v>
      </c>
      <c r="BT11" s="100">
        <v>9009.4106905623375</v>
      </c>
      <c r="BU11" s="101">
        <v>4738.0811930255395</v>
      </c>
      <c r="BV11" s="101">
        <v>4271.3294975367971</v>
      </c>
      <c r="BW11" s="100">
        <v>12411.334380622506</v>
      </c>
      <c r="BX11" s="101">
        <v>2943.0868149834878</v>
      </c>
      <c r="BY11" s="101">
        <v>945.74704742522999</v>
      </c>
      <c r="BZ11" s="101">
        <v>8522.5005182137884</v>
      </c>
      <c r="CA11" s="100">
        <v>3027.3430986896378</v>
      </c>
      <c r="CB11" s="100">
        <v>0</v>
      </c>
      <c r="CC11" s="99">
        <v>460105.95788523019</v>
      </c>
      <c r="CD11" s="101">
        <v>233685.69004012484</v>
      </c>
      <c r="CE11" s="101">
        <v>114693.7076033896</v>
      </c>
      <c r="CF11" s="101">
        <v>111726.56024171575</v>
      </c>
      <c r="CG11" s="99">
        <v>58993.760455864081</v>
      </c>
      <c r="CH11" s="102"/>
      <c r="CI11" s="102"/>
      <c r="CJ11" s="103"/>
      <c r="CK11" s="281">
        <v>4313521.9166915789</v>
      </c>
    </row>
    <row r="12" spans="1:89" s="22" customFormat="1" ht="26.25" customHeight="1" x14ac:dyDescent="0.25">
      <c r="A12" s="303" t="s">
        <v>338</v>
      </c>
      <c r="B12" s="246" t="s">
        <v>334</v>
      </c>
      <c r="C12" s="99">
        <v>1184987.3234692335</v>
      </c>
      <c r="D12" s="100">
        <v>51057.088513214621</v>
      </c>
      <c r="E12" s="101">
        <v>40676.439705147619</v>
      </c>
      <c r="F12" s="101">
        <v>6969.4807883366484</v>
      </c>
      <c r="G12" s="101">
        <v>3411.1680197303522</v>
      </c>
      <c r="H12" s="100">
        <v>5213.9268937477336</v>
      </c>
      <c r="I12" s="100">
        <v>565760.98560497584</v>
      </c>
      <c r="J12" s="101">
        <v>50367.396720528144</v>
      </c>
      <c r="K12" s="101">
        <v>3998.9578757188779</v>
      </c>
      <c r="L12" s="101">
        <v>2988.4388883115535</v>
      </c>
      <c r="M12" s="101">
        <v>16623.801700143096</v>
      </c>
      <c r="N12" s="101">
        <v>8148.7295307167105</v>
      </c>
      <c r="O12" s="101">
        <v>87707.733564815338</v>
      </c>
      <c r="P12" s="101">
        <v>196082.23920225</v>
      </c>
      <c r="Q12" s="101">
        <v>2997.9800779142979</v>
      </c>
      <c r="R12" s="101">
        <v>3610.5417336177593</v>
      </c>
      <c r="S12" s="101">
        <v>43000.707904221024</v>
      </c>
      <c r="T12" s="101">
        <v>135529.08123738604</v>
      </c>
      <c r="U12" s="101">
        <v>3360.4834708982753</v>
      </c>
      <c r="V12" s="101">
        <v>1044.8791475123874</v>
      </c>
      <c r="W12" s="101">
        <v>826.00662140725842</v>
      </c>
      <c r="X12" s="101">
        <v>2527.0057652685218</v>
      </c>
      <c r="Y12" s="101">
        <v>1842.650610355146</v>
      </c>
      <c r="Z12" s="101">
        <v>373.09305941884924</v>
      </c>
      <c r="AA12" s="101">
        <v>2870.0069945988785</v>
      </c>
      <c r="AB12" s="101">
        <v>1861.2514998936574</v>
      </c>
      <c r="AC12" s="100">
        <v>187268.4572051595</v>
      </c>
      <c r="AD12" s="100">
        <v>22189.40495770397</v>
      </c>
      <c r="AE12" s="101">
        <v>1211.4769089161659</v>
      </c>
      <c r="AF12" s="101">
        <v>20977.928048787799</v>
      </c>
      <c r="AG12" s="100">
        <v>40909.894172499975</v>
      </c>
      <c r="AH12" s="100">
        <v>38120.211266978382</v>
      </c>
      <c r="AI12" s="101">
        <v>8100.1293241339963</v>
      </c>
      <c r="AJ12" s="101">
        <v>15935.670412855912</v>
      </c>
      <c r="AK12" s="101">
        <v>14084.411529988467</v>
      </c>
      <c r="AL12" s="100">
        <v>148663.05387638643</v>
      </c>
      <c r="AM12" s="101">
        <v>51816.663595914972</v>
      </c>
      <c r="AN12" s="101">
        <v>27293.339107509946</v>
      </c>
      <c r="AO12" s="101">
        <v>59604.897827748508</v>
      </c>
      <c r="AP12" s="101">
        <v>7964.3828020471365</v>
      </c>
      <c r="AQ12" s="101">
        <v>1983.7705431658824</v>
      </c>
      <c r="AR12" s="100">
        <v>14444.956982088557</v>
      </c>
      <c r="AS12" s="100">
        <v>7319.7754329921172</v>
      </c>
      <c r="AT12" s="101">
        <v>1582.9011771464031</v>
      </c>
      <c r="AU12" s="101">
        <v>1581.4366762129716</v>
      </c>
      <c r="AV12" s="101">
        <v>544.91714332596632</v>
      </c>
      <c r="AW12" s="101">
        <v>3610.5204363067769</v>
      </c>
      <c r="AX12" s="100">
        <v>1956.5599664998354</v>
      </c>
      <c r="AY12" s="101">
        <v>834.48586787734587</v>
      </c>
      <c r="AZ12" s="101">
        <v>427.45710186530744</v>
      </c>
      <c r="BA12" s="101">
        <v>694.61699675718182</v>
      </c>
      <c r="BB12" s="100">
        <v>3323.5357304618828</v>
      </c>
      <c r="BC12" s="101">
        <v>0</v>
      </c>
      <c r="BD12" s="100">
        <v>18498.762054359086</v>
      </c>
      <c r="BE12" s="101">
        <v>11532.395777048898</v>
      </c>
      <c r="BF12" s="101">
        <v>3949.5257187627435</v>
      </c>
      <c r="BG12" s="101">
        <v>1834.5229716245294</v>
      </c>
      <c r="BH12" s="101">
        <v>453.23259616001661</v>
      </c>
      <c r="BI12" s="101">
        <v>729.08499076289877</v>
      </c>
      <c r="BJ12" s="100">
        <v>15400.528177718246</v>
      </c>
      <c r="BK12" s="101">
        <v>6033.6062482209518</v>
      </c>
      <c r="BL12" s="101">
        <v>3227.689651156139</v>
      </c>
      <c r="BM12" s="101">
        <v>370.6763830751467</v>
      </c>
      <c r="BN12" s="101">
        <v>5768.5558952660076</v>
      </c>
      <c r="BO12" s="100">
        <v>18110.836507372111</v>
      </c>
      <c r="BP12" s="100">
        <v>9404.5033648587687</v>
      </c>
      <c r="BQ12" s="100">
        <v>20691.690626140771</v>
      </c>
      <c r="BR12" s="101">
        <v>13292.331194205806</v>
      </c>
      <c r="BS12" s="101">
        <v>7399.3594319349668</v>
      </c>
      <c r="BT12" s="100">
        <v>6772.2249297887838</v>
      </c>
      <c r="BU12" s="101">
        <v>3500.5566250101251</v>
      </c>
      <c r="BV12" s="101">
        <v>3271.6683047786587</v>
      </c>
      <c r="BW12" s="100">
        <v>8368.2696469473685</v>
      </c>
      <c r="BX12" s="101">
        <v>1902.3396276983053</v>
      </c>
      <c r="BY12" s="101">
        <v>618.92542277543441</v>
      </c>
      <c r="BZ12" s="101">
        <v>5847.0045964736291</v>
      </c>
      <c r="CA12" s="100">
        <v>1512.657559339742</v>
      </c>
      <c r="CB12" s="100">
        <v>0</v>
      </c>
      <c r="CC12" s="99">
        <v>387940.39679474174</v>
      </c>
      <c r="CD12" s="101">
        <v>217265.41776294948</v>
      </c>
      <c r="CE12" s="101">
        <v>114633.27779002163</v>
      </c>
      <c r="CF12" s="101">
        <v>56041.701241770614</v>
      </c>
      <c r="CG12" s="99"/>
      <c r="CH12" s="98">
        <v>0</v>
      </c>
      <c r="CI12" s="102"/>
      <c r="CJ12" s="103"/>
      <c r="CK12" s="281">
        <v>1572927.7202639752</v>
      </c>
    </row>
    <row r="13" spans="1:89" s="1" customFormat="1" ht="18" customHeight="1" x14ac:dyDescent="0.25">
      <c r="A13" s="304"/>
      <c r="B13" s="31"/>
      <c r="C13" s="82"/>
      <c r="D13" s="82"/>
      <c r="E13" s="82"/>
      <c r="F13" s="82"/>
      <c r="G13" s="82"/>
      <c r="H13" s="82"/>
      <c r="I13" s="82"/>
      <c r="J13" s="10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104"/>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105"/>
      <c r="CJ13" s="105"/>
      <c r="CK13" s="82"/>
    </row>
    <row r="14" spans="1:89" s="46" customFormat="1" ht="18" customHeight="1" x14ac:dyDescent="0.25">
      <c r="A14" s="305"/>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106"/>
      <c r="CJ14" s="106"/>
      <c r="CK14" s="55"/>
    </row>
    <row r="15" spans="1:89" s="46" customFormat="1" ht="18" customHeight="1" x14ac:dyDescent="0.25">
      <c r="A15" s="306"/>
      <c r="B15" s="56"/>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106"/>
      <c r="CJ15" s="106"/>
      <c r="CK15" s="55"/>
    </row>
    <row r="16" spans="1:89" s="46" customFormat="1" ht="18" customHeight="1" x14ac:dyDescent="0.25">
      <c r="A16" s="306"/>
      <c r="B16" s="56"/>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106"/>
      <c r="CJ16" s="106"/>
      <c r="CK16" s="55"/>
    </row>
    <row r="17" spans="1:89" s="57" customFormat="1" ht="18" customHeight="1" x14ac:dyDescent="0.25">
      <c r="A17" s="306"/>
      <c r="B17" s="56"/>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106"/>
      <c r="CJ17" s="106"/>
      <c r="CK17" s="55"/>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G11:CG12 CH8:CH10 CK3:CK12 CH12" xr:uid="{5D5DCF95-5BDE-4366-9824-77E102498D8B}">
      <formula1>OR(ISNUMBER(CG3),CG3=":")</formula1>
    </dataValidation>
    <dataValidation type="custom" allowBlank="1" showInputMessage="1" showErrorMessage="1" errorTitle="Wrong data input" error="Data entry is limited to positive values or zero._x000d__x000a_: symbol can be used for not available data." sqref="C7:CB12 C3:CB5 CC6:CF6 CC8:CF12" xr:uid="{2E810FD7-A144-4F6B-926F-12201A74AC35}">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D129-A446-423B-B724-ED507C6F9DC8}">
  <sheetPr codeName="TAB_E">
    <tabColor theme="0"/>
    <pageSetUpPr fitToPage="1"/>
  </sheetPr>
  <dimension ref="A1:H31"/>
  <sheetViews>
    <sheetView showGridLines="0" zoomScale="85" zoomScaleNormal="85" workbookViewId="0">
      <pane ySplit="3" topLeftCell="A4" activePane="bottomLeft" state="frozen"/>
      <selection activeCell="C6" sqref="C6"/>
      <selection pane="bottomLeft" activeCell="C1" sqref="C1"/>
    </sheetView>
  </sheetViews>
  <sheetFormatPr defaultColWidth="11.42578125" defaultRowHeight="14.25" x14ac:dyDescent="0.25"/>
  <cols>
    <col min="1" max="1" width="8.85546875" style="205" customWidth="1"/>
    <col min="2" max="2" width="1.5703125" style="312" customWidth="1"/>
    <col min="3" max="3" width="92.5703125" style="198" customWidth="1"/>
    <col min="4" max="4" width="19.85546875" style="199" customWidth="1"/>
    <col min="5" max="8" width="11.42578125" style="199"/>
    <col min="9" max="16384" width="11.42578125" style="200"/>
  </cols>
  <sheetData>
    <row r="1" spans="1:8" s="193" customFormat="1" ht="75" customHeight="1" x14ac:dyDescent="0.25">
      <c r="A1" s="320"/>
      <c r="B1" s="323"/>
      <c r="C1" s="230" t="s">
        <v>326</v>
      </c>
      <c r="D1" s="258"/>
      <c r="E1" s="191"/>
      <c r="F1" s="192"/>
      <c r="G1" s="192"/>
      <c r="H1" s="192"/>
    </row>
    <row r="2" spans="1:8" s="193" customFormat="1" ht="18" customHeight="1" x14ac:dyDescent="0.25">
      <c r="A2" s="321"/>
      <c r="B2" s="324"/>
      <c r="C2" s="230"/>
      <c r="D2" s="258"/>
      <c r="E2" s="247"/>
      <c r="F2" s="56"/>
      <c r="G2" s="192"/>
      <c r="H2" s="192"/>
    </row>
    <row r="3" spans="1:8" s="193" customFormat="1" ht="18" customHeight="1" x14ac:dyDescent="0.25">
      <c r="A3" s="322"/>
      <c r="B3" s="325"/>
      <c r="C3" s="277"/>
      <c r="D3" s="258"/>
      <c r="E3" s="191"/>
      <c r="F3" s="192"/>
      <c r="G3" s="192"/>
      <c r="H3" s="192"/>
    </row>
    <row r="4" spans="1:8" s="195" customFormat="1" ht="36" customHeight="1" x14ac:dyDescent="0.25">
      <c r="A4" s="259">
        <v>1</v>
      </c>
      <c r="B4" s="314" t="s">
        <v>250</v>
      </c>
      <c r="C4" s="248" t="s">
        <v>284</v>
      </c>
      <c r="D4" s="260">
        <v>2308147.2371303202</v>
      </c>
      <c r="E4" s="256"/>
      <c r="F4" s="194"/>
      <c r="G4" s="194"/>
      <c r="H4" s="194"/>
    </row>
    <row r="5" spans="1:8" s="195" customFormat="1" ht="36" customHeight="1" x14ac:dyDescent="0.25">
      <c r="A5" s="259">
        <v>2</v>
      </c>
      <c r="B5" s="314" t="s">
        <v>251</v>
      </c>
      <c r="C5" s="249" t="s">
        <v>285</v>
      </c>
      <c r="D5" s="260">
        <v>51869.705512106812</v>
      </c>
      <c r="E5" s="256"/>
      <c r="F5" s="194"/>
      <c r="G5" s="194"/>
      <c r="H5" s="194"/>
    </row>
    <row r="6" spans="1:8" s="195" customFormat="1" ht="36" customHeight="1" x14ac:dyDescent="0.3">
      <c r="A6" s="261">
        <v>2.1</v>
      </c>
      <c r="B6" s="315" t="s">
        <v>252</v>
      </c>
      <c r="C6" s="250" t="s">
        <v>286</v>
      </c>
      <c r="D6" s="262">
        <v>0</v>
      </c>
      <c r="E6" s="225"/>
      <c r="F6" s="194"/>
      <c r="G6" s="194"/>
      <c r="H6" s="194"/>
    </row>
    <row r="7" spans="1:8" s="195" customFormat="1" ht="36" customHeight="1" x14ac:dyDescent="0.25">
      <c r="A7" s="263">
        <v>2.2000000000000002</v>
      </c>
      <c r="B7" s="316" t="s">
        <v>253</v>
      </c>
      <c r="C7" s="251" t="s">
        <v>292</v>
      </c>
      <c r="D7" s="264">
        <v>48678.207267694146</v>
      </c>
      <c r="E7" s="256"/>
      <c r="F7" s="194"/>
      <c r="G7" s="194"/>
      <c r="H7" s="194"/>
    </row>
    <row r="8" spans="1:8" s="195" customFormat="1" ht="36" customHeight="1" x14ac:dyDescent="0.25">
      <c r="A8" s="263">
        <v>2.2999999999999998</v>
      </c>
      <c r="B8" s="316" t="s">
        <v>254</v>
      </c>
      <c r="C8" s="251" t="s">
        <v>301</v>
      </c>
      <c r="D8" s="264">
        <v>3191.4982444126658</v>
      </c>
      <c r="E8" s="256"/>
      <c r="F8" s="194"/>
      <c r="G8" s="194"/>
      <c r="H8" s="194"/>
    </row>
    <row r="9" spans="1:8" s="195" customFormat="1" ht="36" customHeight="1" x14ac:dyDescent="0.25">
      <c r="A9" s="265">
        <v>2.4</v>
      </c>
      <c r="B9" s="317" t="s">
        <v>255</v>
      </c>
      <c r="C9" s="252" t="s">
        <v>287</v>
      </c>
      <c r="D9" s="266">
        <v>0</v>
      </c>
      <c r="E9" s="256"/>
      <c r="F9" s="194"/>
      <c r="G9" s="194"/>
      <c r="H9" s="194"/>
    </row>
    <row r="10" spans="1:8" s="195" customFormat="1" ht="36" customHeight="1" x14ac:dyDescent="0.25">
      <c r="A10" s="267">
        <v>3</v>
      </c>
      <c r="B10" s="314" t="s">
        <v>256</v>
      </c>
      <c r="C10" s="249" t="s">
        <v>288</v>
      </c>
      <c r="D10" s="260">
        <v>82424.3791693315</v>
      </c>
      <c r="E10" s="256"/>
      <c r="F10" s="194"/>
      <c r="G10" s="194"/>
      <c r="H10" s="194"/>
    </row>
    <row r="11" spans="1:8" s="195" customFormat="1" ht="36" customHeight="1" x14ac:dyDescent="0.25">
      <c r="A11" s="268">
        <v>3.1</v>
      </c>
      <c r="B11" s="315" t="s">
        <v>257</v>
      </c>
      <c r="C11" s="250" t="s">
        <v>289</v>
      </c>
      <c r="D11" s="262">
        <v>79630.771532982326</v>
      </c>
      <c r="E11" s="256"/>
      <c r="F11" s="194"/>
      <c r="G11" s="194"/>
      <c r="H11" s="194"/>
    </row>
    <row r="12" spans="1:8" s="195" customFormat="1" ht="36" customHeight="1" x14ac:dyDescent="0.25">
      <c r="A12" s="269">
        <v>3.2</v>
      </c>
      <c r="B12" s="316" t="s">
        <v>258</v>
      </c>
      <c r="C12" s="253" t="s">
        <v>327</v>
      </c>
      <c r="D12" s="264">
        <v>2793.6076363491684</v>
      </c>
      <c r="E12" s="256"/>
      <c r="F12" s="194"/>
      <c r="G12" s="194"/>
      <c r="H12" s="194"/>
    </row>
    <row r="13" spans="1:8" s="195" customFormat="1" ht="36" customHeight="1" x14ac:dyDescent="0.25">
      <c r="A13" s="270">
        <v>3.3</v>
      </c>
      <c r="B13" s="317" t="s">
        <v>259</v>
      </c>
      <c r="C13" s="254" t="s">
        <v>290</v>
      </c>
      <c r="D13" s="266">
        <v>0</v>
      </c>
      <c r="E13" s="256"/>
      <c r="F13" s="194"/>
      <c r="G13" s="194"/>
      <c r="H13" s="194"/>
    </row>
    <row r="14" spans="1:8" s="195" customFormat="1" ht="36" customHeight="1" x14ac:dyDescent="0.25">
      <c r="A14" s="271">
        <v>4</v>
      </c>
      <c r="B14" s="314" t="s">
        <v>260</v>
      </c>
      <c r="C14" s="249" t="s">
        <v>328</v>
      </c>
      <c r="D14" s="260">
        <v>38446.227212454949</v>
      </c>
      <c r="E14" s="257"/>
      <c r="F14" s="194"/>
      <c r="G14" s="194"/>
      <c r="H14" s="194"/>
    </row>
    <row r="15" spans="1:8" s="195" customFormat="1" ht="36" customHeight="1" x14ac:dyDescent="0.25">
      <c r="A15" s="272" t="s">
        <v>2</v>
      </c>
      <c r="B15" s="318" t="s">
        <v>261</v>
      </c>
      <c r="C15" s="255" t="s">
        <v>329</v>
      </c>
      <c r="D15" s="273">
        <v>0</v>
      </c>
      <c r="E15" s="257"/>
      <c r="F15" s="194"/>
      <c r="G15" s="194"/>
      <c r="H15" s="194"/>
    </row>
    <row r="16" spans="1:8" s="195" customFormat="1" ht="36" customHeight="1" x14ac:dyDescent="0.25">
      <c r="A16" s="274">
        <v>5</v>
      </c>
      <c r="B16" s="319" t="s">
        <v>262</v>
      </c>
      <c r="C16" s="275" t="s">
        <v>291</v>
      </c>
      <c r="D16" s="276"/>
      <c r="E16" s="256"/>
      <c r="F16" s="194"/>
      <c r="G16" s="194"/>
      <c r="H16" s="194"/>
    </row>
    <row r="17" spans="1:8" s="195" customFormat="1" ht="12.75" x14ac:dyDescent="0.25">
      <c r="A17" s="196"/>
      <c r="B17" s="311"/>
      <c r="C17" s="196"/>
      <c r="D17" s="196"/>
      <c r="E17" s="194"/>
      <c r="F17" s="194"/>
      <c r="G17" s="194"/>
      <c r="H17" s="194"/>
    </row>
    <row r="19" spans="1:8" x14ac:dyDescent="0.25">
      <c r="A19" s="197" t="s">
        <v>297</v>
      </c>
    </row>
    <row r="20" spans="1:8" x14ac:dyDescent="0.25">
      <c r="A20" s="201" t="s">
        <v>307</v>
      </c>
      <c r="C20" s="202" t="s">
        <v>298</v>
      </c>
      <c r="D20" s="203"/>
    </row>
    <row r="21" spans="1:8" x14ac:dyDescent="0.25">
      <c r="A21" s="201" t="s">
        <v>308</v>
      </c>
      <c r="C21" s="202" t="s">
        <v>299</v>
      </c>
      <c r="D21" s="203"/>
    </row>
    <row r="22" spans="1:8" x14ac:dyDescent="0.25">
      <c r="A22" s="201" t="s">
        <v>309</v>
      </c>
      <c r="C22" s="202" t="s">
        <v>300</v>
      </c>
      <c r="D22" s="203"/>
    </row>
    <row r="23" spans="1:8" ht="65.25" customHeight="1" x14ac:dyDescent="0.25">
      <c r="A23" s="201" t="s">
        <v>310</v>
      </c>
      <c r="C23" s="392" t="s">
        <v>330</v>
      </c>
      <c r="D23" s="392"/>
      <c r="E23" s="289"/>
    </row>
    <row r="24" spans="1:8" x14ac:dyDescent="0.25">
      <c r="A24" s="201" t="s">
        <v>311</v>
      </c>
      <c r="C24" s="202" t="s">
        <v>303</v>
      </c>
      <c r="D24" s="203"/>
    </row>
    <row r="25" spans="1:8" x14ac:dyDescent="0.25">
      <c r="A25" s="201" t="s">
        <v>312</v>
      </c>
      <c r="C25" s="202" t="s">
        <v>302</v>
      </c>
      <c r="D25" s="203"/>
    </row>
    <row r="26" spans="1:8" x14ac:dyDescent="0.25">
      <c r="A26" s="201" t="s">
        <v>313</v>
      </c>
      <c r="C26" s="202" t="s">
        <v>304</v>
      </c>
      <c r="D26" s="203"/>
    </row>
    <row r="27" spans="1:8" x14ac:dyDescent="0.25">
      <c r="A27" s="201" t="s">
        <v>314</v>
      </c>
      <c r="C27" s="202" t="s">
        <v>305</v>
      </c>
      <c r="D27" s="203"/>
    </row>
    <row r="28" spans="1:8" ht="29.25" customHeight="1" x14ac:dyDescent="0.25">
      <c r="A28" s="201" t="s">
        <v>331</v>
      </c>
      <c r="C28" s="392" t="s">
        <v>332</v>
      </c>
      <c r="D28" s="392"/>
    </row>
    <row r="29" spans="1:8" ht="39" customHeight="1" x14ac:dyDescent="0.25">
      <c r="A29" s="201" t="s">
        <v>315</v>
      </c>
      <c r="C29" s="393" t="s">
        <v>317</v>
      </c>
      <c r="D29" s="393"/>
      <c r="E29" s="289"/>
    </row>
    <row r="30" spans="1:8" ht="25.5" customHeight="1" x14ac:dyDescent="0.25">
      <c r="A30" s="201" t="s">
        <v>316</v>
      </c>
      <c r="C30" s="289" t="s">
        <v>306</v>
      </c>
      <c r="D30" s="289"/>
      <c r="E30" s="289"/>
    </row>
    <row r="31" spans="1:8" x14ac:dyDescent="0.25">
      <c r="A31" s="204"/>
      <c r="B31" s="313"/>
    </row>
  </sheetData>
  <mergeCells count="3">
    <mergeCell ref="C23:D23"/>
    <mergeCell ref="C29:D29"/>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12D53EF2-1E6C-484C-A044-6F4A6429ADF6}">
      <formula1>OR(AND(ISNUMBER(D4),D4&gt;=0),D4=":")</formula1>
    </dataValidation>
    <dataValidation type="custom" allowBlank="1" showInputMessage="1" showErrorMessage="1" errorTitle="Wrong data input" error="Data entry is limited to numeric values._x000d__x000a_: symbol can be used for not available data." sqref="D14 D5:D9" xr:uid="{61954C11-9743-490A-8939-70D4EFF4744B}">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6107-B0BA-413E-B929-39D51AA2E80A}">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7" customWidth="1"/>
    <col min="2" max="2" width="50.7109375" style="388" customWidth="1"/>
    <col min="3" max="47" width="14.85546875" style="389" customWidth="1"/>
    <col min="48" max="48" width="15.85546875" style="389" customWidth="1"/>
    <col min="49" max="78" width="14.85546875" style="389" customWidth="1"/>
    <col min="79" max="79" width="15.85546875" style="389" customWidth="1"/>
    <col min="80" max="86" width="14.85546875" style="389" customWidth="1"/>
    <col min="87" max="87" width="18.5703125" style="389" customWidth="1"/>
    <col min="88" max="89" width="14.85546875" style="389" customWidth="1"/>
    <col min="90" max="16384" width="11.42578125" style="2"/>
  </cols>
  <sheetData>
    <row r="1" spans="1:90" s="356" customFormat="1" ht="195" customHeight="1" x14ac:dyDescent="0.25">
      <c r="A1" s="353"/>
      <c r="B1" s="354"/>
      <c r="C1" s="224" t="s">
        <v>263</v>
      </c>
      <c r="D1" s="227" t="s">
        <v>3</v>
      </c>
      <c r="E1" s="228" t="s">
        <v>4</v>
      </c>
      <c r="F1" s="228" t="s">
        <v>5</v>
      </c>
      <c r="G1" s="228" t="s">
        <v>6</v>
      </c>
      <c r="H1" s="227" t="s">
        <v>7</v>
      </c>
      <c r="I1" s="227" t="s">
        <v>8</v>
      </c>
      <c r="J1" s="228" t="s">
        <v>9</v>
      </c>
      <c r="K1" s="228" t="s">
        <v>10</v>
      </c>
      <c r="L1" s="228" t="s">
        <v>11</v>
      </c>
      <c r="M1" s="228" t="s">
        <v>12</v>
      </c>
      <c r="N1" s="228" t="s">
        <v>13</v>
      </c>
      <c r="O1" s="228" t="s">
        <v>14</v>
      </c>
      <c r="P1" s="228" t="s">
        <v>15</v>
      </c>
      <c r="Q1" s="228" t="s">
        <v>16</v>
      </c>
      <c r="R1" s="228" t="s">
        <v>17</v>
      </c>
      <c r="S1" s="228" t="s">
        <v>18</v>
      </c>
      <c r="T1" s="228" t="s">
        <v>19</v>
      </c>
      <c r="U1" s="228" t="s">
        <v>20</v>
      </c>
      <c r="V1" s="228" t="s">
        <v>21</v>
      </c>
      <c r="W1" s="228" t="s">
        <v>22</v>
      </c>
      <c r="X1" s="228" t="s">
        <v>23</v>
      </c>
      <c r="Y1" s="228" t="s">
        <v>24</v>
      </c>
      <c r="Z1" s="228" t="s">
        <v>25</v>
      </c>
      <c r="AA1" s="228" t="s">
        <v>26</v>
      </c>
      <c r="AB1" s="228" t="s">
        <v>27</v>
      </c>
      <c r="AC1" s="227" t="s">
        <v>28</v>
      </c>
      <c r="AD1" s="227" t="s">
        <v>29</v>
      </c>
      <c r="AE1" s="228" t="s">
        <v>30</v>
      </c>
      <c r="AF1" s="228" t="s">
        <v>31</v>
      </c>
      <c r="AG1" s="227" t="s">
        <v>32</v>
      </c>
      <c r="AH1" s="227" t="s">
        <v>33</v>
      </c>
      <c r="AI1" s="228" t="s">
        <v>34</v>
      </c>
      <c r="AJ1" s="228" t="s">
        <v>35</v>
      </c>
      <c r="AK1" s="228" t="s">
        <v>36</v>
      </c>
      <c r="AL1" s="227" t="s">
        <v>37</v>
      </c>
      <c r="AM1" s="228" t="s">
        <v>38</v>
      </c>
      <c r="AN1" s="228" t="s">
        <v>39</v>
      </c>
      <c r="AO1" s="228" t="s">
        <v>40</v>
      </c>
      <c r="AP1" s="228" t="s">
        <v>41</v>
      </c>
      <c r="AQ1" s="228" t="s">
        <v>42</v>
      </c>
      <c r="AR1" s="227" t="s">
        <v>43</v>
      </c>
      <c r="AS1" s="227" t="s">
        <v>44</v>
      </c>
      <c r="AT1" s="228" t="s">
        <v>45</v>
      </c>
      <c r="AU1" s="228" t="s">
        <v>46</v>
      </c>
      <c r="AV1" s="228" t="s">
        <v>47</v>
      </c>
      <c r="AW1" s="228" t="s">
        <v>48</v>
      </c>
      <c r="AX1" s="227" t="s">
        <v>49</v>
      </c>
      <c r="AY1" s="228" t="s">
        <v>50</v>
      </c>
      <c r="AZ1" s="228" t="s">
        <v>51</v>
      </c>
      <c r="BA1" s="228" t="s">
        <v>52</v>
      </c>
      <c r="BB1" s="227" t="s">
        <v>53</v>
      </c>
      <c r="BC1" s="228"/>
      <c r="BD1" s="227" t="s">
        <v>54</v>
      </c>
      <c r="BE1" s="228" t="s">
        <v>55</v>
      </c>
      <c r="BF1" s="228" t="s">
        <v>56</v>
      </c>
      <c r="BG1" s="228" t="s">
        <v>57</v>
      </c>
      <c r="BH1" s="228" t="s">
        <v>58</v>
      </c>
      <c r="BI1" s="228" t="s">
        <v>59</v>
      </c>
      <c r="BJ1" s="227" t="s">
        <v>60</v>
      </c>
      <c r="BK1" s="228" t="s">
        <v>61</v>
      </c>
      <c r="BL1" s="228" t="s">
        <v>62</v>
      </c>
      <c r="BM1" s="228" t="s">
        <v>63</v>
      </c>
      <c r="BN1" s="228" t="s">
        <v>64</v>
      </c>
      <c r="BO1" s="227" t="s">
        <v>65</v>
      </c>
      <c r="BP1" s="227" t="s">
        <v>66</v>
      </c>
      <c r="BQ1" s="227" t="s">
        <v>67</v>
      </c>
      <c r="BR1" s="228" t="s">
        <v>68</v>
      </c>
      <c r="BS1" s="228" t="s">
        <v>69</v>
      </c>
      <c r="BT1" s="227" t="s">
        <v>70</v>
      </c>
      <c r="BU1" s="228" t="s">
        <v>71</v>
      </c>
      <c r="BV1" s="228" t="s">
        <v>72</v>
      </c>
      <c r="BW1" s="227" t="s">
        <v>73</v>
      </c>
      <c r="BX1" s="228" t="s">
        <v>74</v>
      </c>
      <c r="BY1" s="228" t="s">
        <v>75</v>
      </c>
      <c r="BZ1" s="228" t="s">
        <v>76</v>
      </c>
      <c r="CA1" s="227" t="s">
        <v>77</v>
      </c>
      <c r="CB1" s="227" t="s">
        <v>78</v>
      </c>
      <c r="CC1" s="227" t="s">
        <v>79</v>
      </c>
      <c r="CD1" s="228" t="s">
        <v>80</v>
      </c>
      <c r="CE1" s="228" t="s">
        <v>81</v>
      </c>
      <c r="CF1" s="244" t="s">
        <v>82</v>
      </c>
      <c r="CG1" s="349" t="s">
        <v>83</v>
      </c>
      <c r="CH1" s="114" t="s">
        <v>84</v>
      </c>
      <c r="CI1" s="349" t="s">
        <v>323</v>
      </c>
      <c r="CJ1" s="355" t="s">
        <v>85</v>
      </c>
      <c r="CK1" s="223" t="s">
        <v>86</v>
      </c>
    </row>
    <row r="2" spans="1:90" s="356" customFormat="1" ht="26.25" customHeight="1" x14ac:dyDescent="0.25">
      <c r="A2" s="357"/>
      <c r="B2" s="358"/>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0" t="s">
        <v>235</v>
      </c>
      <c r="CD2" s="341" t="s">
        <v>236</v>
      </c>
      <c r="CE2" s="341" t="s">
        <v>237</v>
      </c>
      <c r="CF2" s="341" t="s">
        <v>238</v>
      </c>
      <c r="CG2" s="344" t="s">
        <v>239</v>
      </c>
      <c r="CH2" s="345" t="s">
        <v>0</v>
      </c>
      <c r="CI2" s="344" t="s">
        <v>240</v>
      </c>
      <c r="CJ2" s="345" t="s">
        <v>241</v>
      </c>
      <c r="CK2" s="359" t="s">
        <v>242</v>
      </c>
    </row>
    <row r="3" spans="1:90" s="365" customFormat="1" ht="26.25" customHeight="1" x14ac:dyDescent="0.25">
      <c r="A3" s="360" t="s">
        <v>122</v>
      </c>
      <c r="B3" s="361" t="s">
        <v>352</v>
      </c>
      <c r="C3" s="362">
        <f>(Tableau_B1!C3+Tableau_B1!C11+Tableau_B1!C32)</f>
        <v>2290086.5097834286</v>
      </c>
      <c r="D3" s="362">
        <f>(Tableau_B1!D3+Tableau_B1!D11+Tableau_B1!D32)</f>
        <v>56115.897503469765</v>
      </c>
      <c r="E3" s="362">
        <f>(Tableau_B1!E3+Tableau_B1!E11+Tableau_B1!E32)</f>
        <v>12731.649420714912</v>
      </c>
      <c r="F3" s="362">
        <f>(Tableau_B1!F3+Tableau_B1!F11+Tableau_B1!F32)</f>
        <v>43384.248082754857</v>
      </c>
      <c r="G3" s="362">
        <f>(Tableau_B1!G3+Tableau_B1!G11+Tableau_B1!G32)</f>
        <v>0</v>
      </c>
      <c r="H3" s="362">
        <f>(Tableau_B1!H3+Tableau_B1!H11+Tableau_B1!H32)</f>
        <v>0</v>
      </c>
      <c r="I3" s="362">
        <f>(Tableau_B1!I3+Tableau_B1!I11+Tableau_B1!I32)</f>
        <v>1579621.4628001414</v>
      </c>
      <c r="J3" s="362">
        <f>(Tableau_B1!J3+Tableau_B1!J11+Tableau_B1!J32)</f>
        <v>5085.0799195610143</v>
      </c>
      <c r="K3" s="362">
        <f>(Tableau_B1!K3+Tableau_B1!K11+Tableau_B1!K32)</f>
        <v>43.404705791635273</v>
      </c>
      <c r="L3" s="362">
        <f>(Tableau_B1!L3+Tableau_B1!L11+Tableau_B1!L32)</f>
        <v>1130.0095310774059</v>
      </c>
      <c r="M3" s="362">
        <f>(Tableau_B1!M3+Tableau_B1!M11+Tableau_B1!M32)</f>
        <v>6723.401305641728</v>
      </c>
      <c r="N3" s="362">
        <f>(Tableau_B1!N3+Tableau_B1!N11+Tableau_B1!N32)</f>
        <v>3624.1242445936846</v>
      </c>
      <c r="O3" s="362">
        <f>(Tableau_B1!O3+Tableau_B1!O11+Tableau_B1!O32)</f>
        <v>1497164.4764810377</v>
      </c>
      <c r="P3" s="362">
        <f>(Tableau_B1!P3+Tableau_B1!P11+Tableau_B1!P32)</f>
        <v>20520.711695074628</v>
      </c>
      <c r="Q3" s="362">
        <f>(Tableau_B1!Q3+Tableau_B1!Q11+Tableau_B1!Q32)</f>
        <v>81.187516476509487</v>
      </c>
      <c r="R3" s="362">
        <f>(Tableau_B1!R3+Tableau_B1!R11+Tableau_B1!R32)</f>
        <v>1320.0499114056263</v>
      </c>
      <c r="S3" s="362">
        <f>(Tableau_B1!S3+Tableau_B1!S11+Tableau_B1!S32)</f>
        <v>120.60389125418243</v>
      </c>
      <c r="T3" s="362">
        <f>(Tableau_B1!T3+Tableau_B1!T11+Tableau_B1!T32)</f>
        <v>42767.96677112834</v>
      </c>
      <c r="U3" s="362">
        <f>(Tableau_B1!U3+Tableau_B1!U11+Tableau_B1!U32)</f>
        <v>9.2292536523663031</v>
      </c>
      <c r="V3" s="362">
        <f>(Tableau_B1!V3+Tableau_B1!V11+Tableau_B1!V32)</f>
        <v>4.0848557545291682</v>
      </c>
      <c r="W3" s="362">
        <f>(Tableau_B1!W3+Tableau_B1!W11+Tableau_B1!W32)</f>
        <v>2.9729185170558865</v>
      </c>
      <c r="X3" s="362">
        <f>(Tableau_B1!X3+Tableau_B1!X11+Tableau_B1!X32)</f>
        <v>11.838882891278434</v>
      </c>
      <c r="Y3" s="362">
        <f>(Tableau_B1!Y3+Tableau_B1!Y11+Tableau_B1!Y32)</f>
        <v>7.292893606152326</v>
      </c>
      <c r="Z3" s="362">
        <f>(Tableau_B1!Z3+Tableau_B1!Z11+Tableau_B1!Z32)</f>
        <v>0.67377491465557648</v>
      </c>
      <c r="AA3" s="362">
        <f>(Tableau_B1!AA3+Tableau_B1!AA11+Tableau_B1!AA32)</f>
        <v>999.94371426024054</v>
      </c>
      <c r="AB3" s="362">
        <f>(Tableau_B1!AB3+Tableau_B1!AB11+Tableau_B1!AB32)</f>
        <v>4.4105335024940411</v>
      </c>
      <c r="AC3" s="362">
        <f>(Tableau_B1!AC3+Tableau_B1!AC11+Tableau_B1!AC32)</f>
        <v>630208.51772675547</v>
      </c>
      <c r="AD3" s="362">
        <f>(Tableau_B1!AD3+Tableau_B1!AD11+Tableau_B1!AD32)</f>
        <v>23711.327002468253</v>
      </c>
      <c r="AE3" s="362">
        <f>(Tableau_B1!AE3+Tableau_B1!AE11+Tableau_B1!AE32)</f>
        <v>2.6015185885119765E-2</v>
      </c>
      <c r="AF3" s="362">
        <f>(Tableau_B1!AF3+Tableau_B1!AF11+Tableau_B1!AF32)</f>
        <v>23711.300987282368</v>
      </c>
      <c r="AG3" s="362">
        <f>(Tableau_B1!AG3+Tableau_B1!AG11+Tableau_B1!AG32)</f>
        <v>102.10790290302539</v>
      </c>
      <c r="AH3" s="362">
        <f>(Tableau_B1!AH3+Tableau_B1!AH11+Tableau_B1!AH32)</f>
        <v>39.867777556452197</v>
      </c>
      <c r="AI3" s="362">
        <f>(Tableau_B1!AI3+Tableau_B1!AI11+Tableau_B1!AI32)</f>
        <v>0</v>
      </c>
      <c r="AJ3" s="362">
        <f>(Tableau_B1!AJ3+Tableau_B1!AJ11+Tableau_B1!AJ32)</f>
        <v>39.867777556452197</v>
      </c>
      <c r="AK3" s="362">
        <f>(Tableau_B1!AK3+Tableau_B1!AK11+Tableau_B1!AK32)</f>
        <v>0</v>
      </c>
      <c r="AL3" s="362">
        <f>(Tableau_B1!AL3+Tableau_B1!AL11+Tableau_B1!AL32)</f>
        <v>0</v>
      </c>
      <c r="AM3" s="362">
        <f>(Tableau_B1!AM3+Tableau_B1!AM11+Tableau_B1!AM32)</f>
        <v>0</v>
      </c>
      <c r="AN3" s="362">
        <f>(Tableau_B1!AN3+Tableau_B1!AN11+Tableau_B1!AN32)</f>
        <v>0</v>
      </c>
      <c r="AO3" s="362">
        <f>(Tableau_B1!AO3+Tableau_B1!AO11+Tableau_B1!AO32)</f>
        <v>0</v>
      </c>
      <c r="AP3" s="362">
        <f>(Tableau_B1!AP3+Tableau_B1!AP11+Tableau_B1!AP32)</f>
        <v>0</v>
      </c>
      <c r="AQ3" s="362">
        <f>(Tableau_B1!AQ3+Tableau_B1!AQ11+Tableau_B1!AQ32)</f>
        <v>0</v>
      </c>
      <c r="AR3" s="362">
        <f>(Tableau_B1!AR3+Tableau_B1!AR11+Tableau_B1!AR32)</f>
        <v>7.3544815365507583</v>
      </c>
      <c r="AS3" s="362">
        <f>(Tableau_B1!AS3+Tableau_B1!AS11+Tableau_B1!AS32)</f>
        <v>2.8569265467144139E-2</v>
      </c>
      <c r="AT3" s="362">
        <f>(Tableau_B1!AT3+Tableau_B1!AT11+Tableau_B1!AT32)</f>
        <v>0</v>
      </c>
      <c r="AU3" s="362">
        <f>(Tableau_B1!AU3+Tableau_B1!AU11+Tableau_B1!AU32)</f>
        <v>2.8569265467144139E-2</v>
      </c>
      <c r="AV3" s="362">
        <f>(Tableau_B1!AV3+Tableau_B1!AV11+Tableau_B1!AV32)</f>
        <v>0</v>
      </c>
      <c r="AW3" s="362">
        <f>(Tableau_B1!AW3+Tableau_B1!AW11+Tableau_B1!AW32)</f>
        <v>0</v>
      </c>
      <c r="AX3" s="362">
        <f>(Tableau_B1!AX3+Tableau_B1!AX11+Tableau_B1!AX32)</f>
        <v>0</v>
      </c>
      <c r="AY3" s="362">
        <f>(Tableau_B1!AY3+Tableau_B1!AY11+Tableau_B1!AY32)</f>
        <v>0</v>
      </c>
      <c r="AZ3" s="362">
        <f>(Tableau_B1!AZ3+Tableau_B1!AZ11+Tableau_B1!AZ32)</f>
        <v>0</v>
      </c>
      <c r="BA3" s="362">
        <f>(Tableau_B1!BA3+Tableau_B1!BA11+Tableau_B1!BA32)</f>
        <v>0</v>
      </c>
      <c r="BB3" s="362">
        <f>(Tableau_B1!BB3+Tableau_B1!BB11+Tableau_B1!BB32)</f>
        <v>0</v>
      </c>
      <c r="BC3" s="362">
        <f>(Tableau_B1!BC3+Tableau_B1!BC11+Tableau_B1!BC32)</f>
        <v>0</v>
      </c>
      <c r="BD3" s="362">
        <f>(Tableau_B1!BD3+Tableau_B1!BD11+Tableau_B1!BD32)</f>
        <v>0</v>
      </c>
      <c r="BE3" s="362">
        <f>(Tableau_B1!BE3+Tableau_B1!BE11+Tableau_B1!BE32)</f>
        <v>0</v>
      </c>
      <c r="BF3" s="362">
        <f>(Tableau_B1!BF3+Tableau_B1!BF11+Tableau_B1!BF32)</f>
        <v>0</v>
      </c>
      <c r="BG3" s="362">
        <f>(Tableau_B1!BG3+Tableau_B1!BG11+Tableau_B1!BG32)</f>
        <v>0</v>
      </c>
      <c r="BH3" s="362">
        <f>(Tableau_B1!BH3+Tableau_B1!BH11+Tableau_B1!BH32)</f>
        <v>0</v>
      </c>
      <c r="BI3" s="362">
        <f>(Tableau_B1!BI3+Tableau_B1!BI11+Tableau_B1!BI32)</f>
        <v>0</v>
      </c>
      <c r="BJ3" s="362">
        <f>(Tableau_B1!BJ3+Tableau_B1!BJ11+Tableau_B1!BJ32)</f>
        <v>0</v>
      </c>
      <c r="BK3" s="362">
        <f>(Tableau_B1!BK3+Tableau_B1!BK11+Tableau_B1!BK32)</f>
        <v>0</v>
      </c>
      <c r="BL3" s="362">
        <f>(Tableau_B1!BL3+Tableau_B1!BL11+Tableau_B1!BL32)</f>
        <v>0</v>
      </c>
      <c r="BM3" s="362">
        <f>(Tableau_B1!BM3+Tableau_B1!BM11+Tableau_B1!BM32)</f>
        <v>0</v>
      </c>
      <c r="BN3" s="362">
        <f>(Tableau_B1!BN3+Tableau_B1!BN11+Tableau_B1!BN32)</f>
        <v>0</v>
      </c>
      <c r="BO3" s="362">
        <f>(Tableau_B1!BO3+Tableau_B1!BO11+Tableau_B1!BO32)</f>
        <v>43.619965567938181</v>
      </c>
      <c r="BP3" s="362">
        <f>(Tableau_B1!BP3+Tableau_B1!BP11+Tableau_B1!BP32)</f>
        <v>7.7986545266906653</v>
      </c>
      <c r="BQ3" s="362">
        <f>(Tableau_B1!BQ3+Tableau_B1!BQ11+Tableau_B1!BQ32)</f>
        <v>228.26306989277606</v>
      </c>
      <c r="BR3" s="362">
        <f>(Tableau_B1!BR3+Tableau_B1!BR11+Tableau_B1!BR32)</f>
        <v>228.26306989277606</v>
      </c>
      <c r="BS3" s="362">
        <f>(Tableau_B1!BS3+Tableau_B1!BS11+Tableau_B1!BS32)</f>
        <v>0</v>
      </c>
      <c r="BT3" s="362">
        <f>(Tableau_B1!BT3+Tableau_B1!BT11+Tableau_B1!BT32)</f>
        <v>0.12409223685700817</v>
      </c>
      <c r="BU3" s="362">
        <f>(Tableau_B1!BU3+Tableau_B1!BU11+Tableau_B1!BU32)</f>
        <v>6.1546543653643787E-2</v>
      </c>
      <c r="BV3" s="362">
        <f>(Tableau_B1!BV3+Tableau_B1!BV11+Tableau_B1!BV32)</f>
        <v>6.2545693203364366E-2</v>
      </c>
      <c r="BW3" s="362">
        <f>(Tableau_B1!BW3+Tableau_B1!BW11+Tableau_B1!BW32)</f>
        <v>0.14023710774559572</v>
      </c>
      <c r="BX3" s="362">
        <f>(Tableau_B1!BX3+Tableau_B1!BX11+Tableau_B1!BX32)</f>
        <v>1.9482981011813227E-2</v>
      </c>
      <c r="BY3" s="362">
        <f>(Tableau_B1!BY3+Tableau_B1!BY11+Tableau_B1!BY32)</f>
        <v>0</v>
      </c>
      <c r="BZ3" s="362">
        <f>(Tableau_B1!BZ3+Tableau_B1!BZ11+Tableau_B1!BZ32)</f>
        <v>0.12075412673378251</v>
      </c>
      <c r="CA3" s="362">
        <f>(Tableau_B1!CA3+Tableau_B1!CA11+Tableau_B1!CA32)</f>
        <v>0</v>
      </c>
      <c r="CB3" s="362">
        <f>(Tableau_B1!CB3+Tableau_B1!CB11+Tableau_B1!CB32)</f>
        <v>0</v>
      </c>
      <c r="CC3" s="362">
        <f>(Tableau_B1!CC3+Tableau_B1!CC11+Tableau_B1!CC32)</f>
        <v>0</v>
      </c>
      <c r="CD3" s="362">
        <f>(Tableau_B1!CD3+Tableau_B1!CD11+Tableau_B1!CD32)</f>
        <v>0</v>
      </c>
      <c r="CE3" s="362">
        <f>(Tableau_B1!CE3+Tableau_B1!CE11+Tableau_B1!CE32)</f>
        <v>0</v>
      </c>
      <c r="CF3" s="362">
        <f>(Tableau_B1!CF3+Tableau_B1!CF11+Tableau_B1!CF32)</f>
        <v>0</v>
      </c>
      <c r="CG3" s="362">
        <f>(Tableau_B1!CG3+Tableau_B1!CG11+Tableau_B1!CG32)</f>
        <v>0</v>
      </c>
      <c r="CH3" s="363"/>
      <c r="CI3" s="364"/>
      <c r="CJ3" s="364"/>
      <c r="CK3" s="362"/>
    </row>
    <row r="4" spans="1:90" s="371" customFormat="1" ht="26.25" customHeight="1" x14ac:dyDescent="0.25">
      <c r="A4" s="366" t="s">
        <v>123</v>
      </c>
      <c r="B4" s="367" t="s">
        <v>353</v>
      </c>
      <c r="C4" s="368">
        <f>Tableau_A!C11+Tableau_A!C36</f>
        <v>2276442.7580768159</v>
      </c>
      <c r="D4" s="368">
        <f>Tableau_A!D11+Tableau_A!D36</f>
        <v>54409.764282467826</v>
      </c>
      <c r="E4" s="368">
        <f>Tableau_A!E11+Tableau_A!E36</f>
        <v>10935.050915401489</v>
      </c>
      <c r="F4" s="368">
        <f>Tableau_A!F11+Tableau_A!F36</f>
        <v>43384.248082754857</v>
      </c>
      <c r="G4" s="368">
        <f>Tableau_A!G11+Tableau_A!G36</f>
        <v>90.465284311483273</v>
      </c>
      <c r="H4" s="368">
        <f>Tableau_A!H11+Tableau_A!H36</f>
        <v>0</v>
      </c>
      <c r="I4" s="368">
        <f>Tableau_A!I11+Tableau_A!I36</f>
        <v>1906249.0506568369</v>
      </c>
      <c r="J4" s="368">
        <f>Tableau_A!J11+Tableau_A!J36</f>
        <v>10054.456641832479</v>
      </c>
      <c r="K4" s="368">
        <f>Tableau_A!K11+Tableau_A!K36</f>
        <v>84.42125122076186</v>
      </c>
      <c r="L4" s="368">
        <f>Tableau_A!L11+Tableau_A!L36</f>
        <v>670.65214514526724</v>
      </c>
      <c r="M4" s="368">
        <f>Tableau_A!M11+Tableau_A!M36</f>
        <v>6415.8844858095181</v>
      </c>
      <c r="N4" s="368">
        <f>Tableau_A!N11+Tableau_A!N36</f>
        <v>3224.2587703055538</v>
      </c>
      <c r="O4" s="368">
        <f>Tableau_A!O11+Tableau_A!O36</f>
        <v>1487530.5065758894</v>
      </c>
      <c r="P4" s="368">
        <f>Tableau_A!P11+Tableau_A!P36</f>
        <v>321393.95991570799</v>
      </c>
      <c r="Q4" s="368">
        <f>Tableau_A!Q11+Tableau_A!Q36</f>
        <v>81.7089008323276</v>
      </c>
      <c r="R4" s="368">
        <f>Tableau_A!R11+Tableau_A!R36</f>
        <v>785.0394520126398</v>
      </c>
      <c r="S4" s="368">
        <f>Tableau_A!S11+Tableau_A!S36</f>
        <v>3955.1961803609156</v>
      </c>
      <c r="T4" s="368">
        <f>Tableau_A!T11+Tableau_A!T36</f>
        <v>70100.942892742751</v>
      </c>
      <c r="U4" s="368">
        <f>Tableau_A!U11+Tableau_A!U36</f>
        <v>28.700183184215668</v>
      </c>
      <c r="V4" s="368">
        <f>Tableau_A!V11+Tableau_A!V36</f>
        <v>4.1460008630219356</v>
      </c>
      <c r="W4" s="368">
        <f>Tableau_A!W11+Tableau_A!W36</f>
        <v>3.0279341360511287</v>
      </c>
      <c r="X4" s="368">
        <f>Tableau_A!X11+Tableau_A!X36</f>
        <v>18.947544009848684</v>
      </c>
      <c r="Y4" s="368">
        <f>Tableau_A!Y11+Tableau_A!Y36</f>
        <v>8.3019472868015569</v>
      </c>
      <c r="Z4" s="368">
        <f>Tableau_A!Z11+Tableau_A!Z36</f>
        <v>3.6068204494426417</v>
      </c>
      <c r="AA4" s="368">
        <f>Tableau_A!AA11+Tableau_A!AA36</f>
        <v>1878.4984831562604</v>
      </c>
      <c r="AB4" s="368">
        <f>Tableau_A!AB11+Tableau_A!AB36</f>
        <v>6.7945318915229249</v>
      </c>
      <c r="AC4" s="368">
        <f>Tableau_A!AC11+Tableau_A!AC36</f>
        <v>292363.70613274642</v>
      </c>
      <c r="AD4" s="368">
        <f>Tableau_A!AD11+Tableau_A!AD36</f>
        <v>14990.62572437686</v>
      </c>
      <c r="AE4" s="368">
        <f>Tableau_A!AE11+Tableau_A!AE36</f>
        <v>1.3671252236865236E-2</v>
      </c>
      <c r="AF4" s="368">
        <f>Tableau_A!AF11+Tableau_A!AF36</f>
        <v>14990.612053124623</v>
      </c>
      <c r="AG4" s="368">
        <f>Tableau_A!AG11+Tableau_A!AG36</f>
        <v>3486.731938752409</v>
      </c>
      <c r="AH4" s="368">
        <f>Tableau_A!AH11+Tableau_A!AH36</f>
        <v>466.78119506933581</v>
      </c>
      <c r="AI4" s="368">
        <f>Tableau_A!AI11+Tableau_A!AI36</f>
        <v>356.70595017508447</v>
      </c>
      <c r="AJ4" s="368">
        <f>Tableau_A!AJ11+Tableau_A!AJ36</f>
        <v>110.07524489425134</v>
      </c>
      <c r="AK4" s="368">
        <f>Tableau_A!AK11+Tableau_A!AK36</f>
        <v>0</v>
      </c>
      <c r="AL4" s="368">
        <f>Tableau_A!AL11+Tableau_A!AL36</f>
        <v>0</v>
      </c>
      <c r="AM4" s="368">
        <f>Tableau_A!AM11+Tableau_A!AM36</f>
        <v>0</v>
      </c>
      <c r="AN4" s="368">
        <f>Tableau_A!AN11+Tableau_A!AN36</f>
        <v>0</v>
      </c>
      <c r="AO4" s="368">
        <f>Tableau_A!AO11+Tableau_A!AO36</f>
        <v>0</v>
      </c>
      <c r="AP4" s="368">
        <f>Tableau_A!AP11+Tableau_A!AP36</f>
        <v>0</v>
      </c>
      <c r="AQ4" s="368">
        <f>Tableau_A!AQ11+Tableau_A!AQ36</f>
        <v>0</v>
      </c>
      <c r="AR4" s="368">
        <f>Tableau_A!AR11+Tableau_A!AR36</f>
        <v>7.4017118471296035</v>
      </c>
      <c r="AS4" s="368">
        <f>Tableau_A!AS11+Tableau_A!AS36</f>
        <v>110.88777048785386</v>
      </c>
      <c r="AT4" s="368">
        <f>Tableau_A!AT11+Tableau_A!AT36</f>
        <v>1.5028454565381815</v>
      </c>
      <c r="AU4" s="368">
        <f>Tableau_A!AU11+Tableau_A!AU36</f>
        <v>1.5013447766548333E-2</v>
      </c>
      <c r="AV4" s="368">
        <f>Tableau_A!AV11+Tableau_A!AV36</f>
        <v>0</v>
      </c>
      <c r="AW4" s="368">
        <f>Tableau_A!AW11+Tableau_A!AW36</f>
        <v>109.36991158354913</v>
      </c>
      <c r="AX4" s="368">
        <f>Tableau_A!AX11+Tableau_A!AX36</f>
        <v>0</v>
      </c>
      <c r="AY4" s="368">
        <f>Tableau_A!AY11+Tableau_A!AY36</f>
        <v>0</v>
      </c>
      <c r="AZ4" s="368">
        <f>Tableau_A!AZ11+Tableau_A!AZ36</f>
        <v>0</v>
      </c>
      <c r="BA4" s="368">
        <f>Tableau_A!BA11+Tableau_A!BA36</f>
        <v>0</v>
      </c>
      <c r="BB4" s="368">
        <f>Tableau_A!BB11+Tableau_A!BB36</f>
        <v>41.106355490912343</v>
      </c>
      <c r="BC4" s="368">
        <f>Tableau_A!BC11+Tableau_A!BC36</f>
        <v>0</v>
      </c>
      <c r="BD4" s="368">
        <f>Tableau_A!BD11+Tableau_A!BD36</f>
        <v>66.063596838805054</v>
      </c>
      <c r="BE4" s="368">
        <f>Tableau_A!BE11+Tableau_A!BE36</f>
        <v>48.826296041189522</v>
      </c>
      <c r="BF4" s="368">
        <f>Tableau_A!BF11+Tableau_A!BF36</f>
        <v>1.7417114480046711</v>
      </c>
      <c r="BG4" s="368">
        <f>Tableau_A!BG11+Tableau_A!BG36</f>
        <v>15.49558934961086</v>
      </c>
      <c r="BH4" s="368">
        <f>Tableau_A!BH11+Tableau_A!BH36</f>
        <v>0</v>
      </c>
      <c r="BI4" s="368">
        <f>Tableau_A!BI11+Tableau_A!BI36</f>
        <v>0</v>
      </c>
      <c r="BJ4" s="368">
        <f>Tableau_A!BJ11+Tableau_A!BJ36</f>
        <v>44.303587334552788</v>
      </c>
      <c r="BK4" s="368">
        <f>Tableau_A!BK11+Tableau_A!BK36</f>
        <v>8.0453724403549618</v>
      </c>
      <c r="BL4" s="368">
        <f>Tableau_A!BL11+Tableau_A!BL36</f>
        <v>0</v>
      </c>
      <c r="BM4" s="368">
        <f>Tableau_A!BM11+Tableau_A!BM36</f>
        <v>0</v>
      </c>
      <c r="BN4" s="368">
        <f>Tableau_A!BN11+Tableau_A!BN36</f>
        <v>36.258214894197828</v>
      </c>
      <c r="BO4" s="368">
        <f>Tableau_A!BO11+Tableau_A!BO36</f>
        <v>42.461545583767318</v>
      </c>
      <c r="BP4" s="368">
        <f>Tableau_A!BP11+Tableau_A!BP36</f>
        <v>3934.0057010921992</v>
      </c>
      <c r="BQ4" s="368">
        <f>Tableau_A!BQ11+Tableau_A!BQ36</f>
        <v>229.72897005598085</v>
      </c>
      <c r="BR4" s="368">
        <f>Tableau_A!BR11+Tableau_A!BR36</f>
        <v>229.72897005598085</v>
      </c>
      <c r="BS4" s="368">
        <f>Tableau_A!BS11+Tableau_A!BS36</f>
        <v>0</v>
      </c>
      <c r="BT4" s="368">
        <f>Tableau_A!BT11+Tableau_A!BT36</f>
        <v>6.5211768164968209E-2</v>
      </c>
      <c r="BU4" s="368">
        <f>Tableau_A!BU11+Tableau_A!BU36</f>
        <v>3.2343352313983588E-2</v>
      </c>
      <c r="BV4" s="368">
        <f>Tableau_A!BV11+Tableau_A!BV36</f>
        <v>3.2868415850984628E-2</v>
      </c>
      <c r="BW4" s="368">
        <f>Tableau_A!BW11+Tableau_A!BW36</f>
        <v>7.3696066652174166E-2</v>
      </c>
      <c r="BX4" s="368">
        <f>Tableau_A!BX11+Tableau_A!BX36</f>
        <v>1.0238510265302618E-2</v>
      </c>
      <c r="BY4" s="368">
        <f>Tableau_A!BY11+Tableau_A!BY36</f>
        <v>0</v>
      </c>
      <c r="BZ4" s="368">
        <f>Tableau_A!BZ11+Tableau_A!BZ36</f>
        <v>6.3457556386871547E-2</v>
      </c>
      <c r="CA4" s="368">
        <f>Tableau_A!CA11+Tableau_A!CA36</f>
        <v>0</v>
      </c>
      <c r="CB4" s="368">
        <f>Tableau_A!CB11+Tableau_A!CB36</f>
        <v>0</v>
      </c>
      <c r="CC4" s="368">
        <f>Tableau_A!CC11+Tableau_A!CC36</f>
        <v>0</v>
      </c>
      <c r="CD4" s="368">
        <f>Tableau_A!CD11+Tableau_A!CD36</f>
        <v>0</v>
      </c>
      <c r="CE4" s="368">
        <f>Tableau_A!CE11+Tableau_A!CE36</f>
        <v>0</v>
      </c>
      <c r="CF4" s="368">
        <f>Tableau_A!CF11+Tableau_A!CF36</f>
        <v>0</v>
      </c>
      <c r="CG4" s="368">
        <f>Tableau_A!CG11+Tableau_A!CG36</f>
        <v>0</v>
      </c>
      <c r="CH4" s="369"/>
      <c r="CI4" s="370"/>
      <c r="CJ4" s="370"/>
      <c r="CK4" s="369"/>
    </row>
    <row r="5" spans="1:90" s="371" customFormat="1" ht="26.25" customHeight="1" x14ac:dyDescent="0.25">
      <c r="A5" s="372" t="s">
        <v>124</v>
      </c>
      <c r="B5" s="367" t="s">
        <v>351</v>
      </c>
      <c r="C5" s="368">
        <f>Tableau_B2!C11+Tableau_B2!C33+Tableau_B2!C34</f>
        <v>1504335.6695229982</v>
      </c>
      <c r="D5" s="368">
        <f>Tableau_B2!D11+Tableau_B2!D33+Tableau_B2!D34</f>
        <v>46277.239908589734</v>
      </c>
      <c r="E5" s="368">
        <f>Tableau_B2!E11+Tableau_B2!E33+Tableau_B2!E34</f>
        <v>35806.951219455448</v>
      </c>
      <c r="F5" s="368">
        <f>Tableau_B2!F11+Tableau_B2!F33+Tableau_B2!F34</f>
        <v>6969.4807883366484</v>
      </c>
      <c r="G5" s="368">
        <f>Tableau_B2!G11+Tableau_B2!G33+Tableau_B2!G34</f>
        <v>3500.8079007976298</v>
      </c>
      <c r="H5" s="368">
        <f>Tableau_B2!H11+Tableau_B2!H33+Tableau_B2!H34</f>
        <v>6828.237926532187</v>
      </c>
      <c r="I5" s="368">
        <f>Tableau_B2!I11+Tableau_B2!I33+Tableau_B2!I34</f>
        <v>958280.87460823322</v>
      </c>
      <c r="J5" s="368">
        <f>Tableau_B2!J11+Tableau_B2!J33+Tableau_B2!J34</f>
        <v>69738.350306574284</v>
      </c>
      <c r="K5" s="368">
        <f>Tableau_B2!K11+Tableau_B2!K33+Tableau_B2!K34</f>
        <v>7633.2446084496542</v>
      </c>
      <c r="L5" s="368">
        <f>Tableau_B2!L11+Tableau_B2!L33+Tableau_B2!L34</f>
        <v>2486.4306549227763</v>
      </c>
      <c r="M5" s="368">
        <f>Tableau_B2!M11+Tableau_B2!M33+Tableau_B2!M34</f>
        <v>17466.924524986407</v>
      </c>
      <c r="N5" s="368">
        <f>Tableau_B2!N11+Tableau_B2!N33+Tableau_B2!N34</f>
        <v>8118.1636546859927</v>
      </c>
      <c r="O5" s="368">
        <f>Tableau_B2!O11+Tableau_B2!O33+Tableau_B2!O34</f>
        <v>100021.61598536441</v>
      </c>
      <c r="P5" s="368">
        <f>Tableau_B2!P11+Tableau_B2!P33+Tableau_B2!P34</f>
        <v>505621.27850578667</v>
      </c>
      <c r="Q5" s="368">
        <f>Tableau_B2!Q11+Tableau_B2!Q33+Tableau_B2!Q34</f>
        <v>7981.6428016919535</v>
      </c>
      <c r="R5" s="368">
        <f>Tableau_B2!R11+Tableau_B2!R33+Tableau_B2!R34</f>
        <v>3370.252701487233</v>
      </c>
      <c r="S5" s="368">
        <f>Tableau_B2!S11+Tableau_B2!S33+Tableau_B2!S34</f>
        <v>66224.616554601074</v>
      </c>
      <c r="T5" s="368">
        <f>Tableau_B2!T11+Tableau_B2!T33+Tableau_B2!T34</f>
        <v>144831.37278893561</v>
      </c>
      <c r="U5" s="368">
        <f>Tableau_B2!U11+Tableau_B2!U33+Tableau_B2!U34</f>
        <v>5457.9174373918213</v>
      </c>
      <c r="V5" s="368">
        <f>Tableau_B2!V11+Tableau_B2!V33+Tableau_B2!V34</f>
        <v>1894.2161552844937</v>
      </c>
      <c r="W5" s="368">
        <f>Tableau_B2!W11+Tableau_B2!W33+Tableau_B2!W34</f>
        <v>1483.5854287734614</v>
      </c>
      <c r="X5" s="368">
        <f>Tableau_B2!X11+Tableau_B2!X33+Tableau_B2!X34</f>
        <v>4648.5824619238265</v>
      </c>
      <c r="Y5" s="368">
        <f>Tableau_B2!Y11+Tableau_B2!Y33+Tableau_B2!Y34</f>
        <v>3358.10655559514</v>
      </c>
      <c r="Z5" s="368">
        <f>Tableau_B2!Z11+Tableau_B2!Z33+Tableau_B2!Z34</f>
        <v>704.62552039346906</v>
      </c>
      <c r="AA5" s="368">
        <f>Tableau_B2!AA11+Tableau_B2!AA33+Tableau_B2!AA34</f>
        <v>4044.0494124925317</v>
      </c>
      <c r="AB5" s="368">
        <f>Tableau_B2!AB11+Tableau_B2!AB33+Tableau_B2!AB34</f>
        <v>3195.8985488923095</v>
      </c>
      <c r="AC5" s="368">
        <f>Tableau_B2!AC11+Tableau_B2!AC33+Tableau_B2!AC34</f>
        <v>24374.587834516096</v>
      </c>
      <c r="AD5" s="368">
        <f>Tableau_B2!AD11+Tableau_B2!AD33+Tableau_B2!AD34</f>
        <v>18984.262068222259</v>
      </c>
      <c r="AE5" s="368">
        <f>Tableau_B2!AE11+Tableau_B2!AE33+Tableau_B2!AE34</f>
        <v>2562.8458880967419</v>
      </c>
      <c r="AF5" s="368">
        <f>Tableau_B2!AF11+Tableau_B2!AF33+Tableau_B2!AF34</f>
        <v>16421.416180125518</v>
      </c>
      <c r="AG5" s="368">
        <f>Tableau_B2!AG11+Tableau_B2!AG33+Tableau_B2!AG34</f>
        <v>54519.022312609384</v>
      </c>
      <c r="AH5" s="368">
        <f>Tableau_B2!AH11+Tableau_B2!AH33+Tableau_B2!AH34</f>
        <v>58444.233517482899</v>
      </c>
      <c r="AI5" s="368">
        <f>Tableau_B2!AI11+Tableau_B2!AI33+Tableau_B2!AI34</f>
        <v>10530.71668093966</v>
      </c>
      <c r="AJ5" s="368">
        <f>Tableau_B2!AJ11+Tableau_B2!AJ33+Tableau_B2!AJ34</f>
        <v>21721.87036145926</v>
      </c>
      <c r="AK5" s="368">
        <f>Tableau_B2!AK11+Tableau_B2!AK33+Tableau_B2!AK34</f>
        <v>26191.646475083977</v>
      </c>
      <c r="AL5" s="368">
        <f>Tableau_B2!AL11+Tableau_B2!AL33+Tableau_B2!AL34</f>
        <v>158551.55364967309</v>
      </c>
      <c r="AM5" s="368">
        <f>Tableau_B2!AM11+Tableau_B2!AM33+Tableau_B2!AM34</f>
        <v>59032.599732323688</v>
      </c>
      <c r="AN5" s="368">
        <f>Tableau_B2!AN11+Tableau_B2!AN33+Tableau_B2!AN34</f>
        <v>27303.155554179062</v>
      </c>
      <c r="AO5" s="368">
        <f>Tableau_B2!AO11+Tableau_B2!AO33+Tableau_B2!AO34</f>
        <v>59611.800356848173</v>
      </c>
      <c r="AP5" s="368">
        <f>Tableau_B2!AP11+Tableau_B2!AP33+Tableau_B2!AP34</f>
        <v>9382.9982231592548</v>
      </c>
      <c r="AQ5" s="368">
        <f>Tableau_B2!AQ11+Tableau_B2!AQ33+Tableau_B2!AQ34</f>
        <v>3220.9997831629339</v>
      </c>
      <c r="AR5" s="368">
        <f>Tableau_B2!AR11+Tableau_B2!AR33+Tableau_B2!AR34</f>
        <v>22158.038058419188</v>
      </c>
      <c r="AS5" s="368">
        <f>Tableau_B2!AS11+Tableau_B2!AS33+Tableau_B2!AS34</f>
        <v>10036.345569836494</v>
      </c>
      <c r="AT5" s="368">
        <f>Tableau_B2!AT11+Tableau_B2!AT33+Tableau_B2!AT34</f>
        <v>1912.7334575297862</v>
      </c>
      <c r="AU5" s="368">
        <f>Tableau_B2!AU11+Tableau_B2!AU33+Tableau_B2!AU34</f>
        <v>2074.4873503359759</v>
      </c>
      <c r="AV5" s="368">
        <f>Tableau_B2!AV11+Tableau_B2!AV33+Tableau_B2!AV34</f>
        <v>1264.6702892192636</v>
      </c>
      <c r="AW5" s="368">
        <f>Tableau_B2!AW11+Tableau_B2!AW33+Tableau_B2!AW34</f>
        <v>4784.4544727514694</v>
      </c>
      <c r="AX5" s="368">
        <f>Tableau_B2!AX11+Tableau_B2!AX33+Tableau_B2!AX34</f>
        <v>3364.500373033683</v>
      </c>
      <c r="AY5" s="368">
        <f>Tableau_B2!AY11+Tableau_B2!AY33+Tableau_B2!AY34</f>
        <v>1532.0324350475148</v>
      </c>
      <c r="AZ5" s="368">
        <f>Tableau_B2!AZ11+Tableau_B2!AZ33+Tableau_B2!AZ34</f>
        <v>743.22689218506537</v>
      </c>
      <c r="BA5" s="368">
        <f>Tableau_B2!BA11+Tableau_B2!BA33+Tableau_B2!BA34</f>
        <v>1089.241045801102</v>
      </c>
      <c r="BB5" s="368">
        <f>Tableau_B2!BB11+Tableau_B2!BB33+Tableau_B2!BB34</f>
        <v>3782.9578612364176</v>
      </c>
      <c r="BC5" s="368">
        <f>Tableau_B2!BC11+Tableau_B2!BC33+Tableau_B2!BC34</f>
        <v>0</v>
      </c>
      <c r="BD5" s="368">
        <f>Tableau_B2!BD11+Tableau_B2!BD33+Tableau_B2!BD34</f>
        <v>26333.367824861161</v>
      </c>
      <c r="BE5" s="368">
        <f>Tableau_B2!BE11+Tableau_B2!BE33+Tableau_B2!BE34</f>
        <v>17073.305710703535</v>
      </c>
      <c r="BF5" s="368">
        <f>Tableau_B2!BF11+Tableau_B2!BF33+Tableau_B2!BF34</f>
        <v>4713.5584480057742</v>
      </c>
      <c r="BG5" s="368">
        <f>Tableau_B2!BG11+Tableau_B2!BG33+Tableau_B2!BG34</f>
        <v>2773.7482844307351</v>
      </c>
      <c r="BH5" s="368">
        <f>Tableau_B2!BH11+Tableau_B2!BH33+Tableau_B2!BH34</f>
        <v>686.66490219995728</v>
      </c>
      <c r="BI5" s="368">
        <f>Tableau_B2!BI11+Tableau_B2!BI33+Tableau_B2!BI34</f>
        <v>1086.0904795211604</v>
      </c>
      <c r="BJ5" s="368">
        <f>Tableau_B2!BJ11+Tableau_B2!BJ33+Tableau_B2!BJ34</f>
        <v>19245.784894099561</v>
      </c>
      <c r="BK5" s="368">
        <f>Tableau_B2!BK11+Tableau_B2!BK33+Tableau_B2!BK34</f>
        <v>6221.2718812089288</v>
      </c>
      <c r="BL5" s="368">
        <f>Tableau_B2!BL11+Tableau_B2!BL33+Tableau_B2!BL34</f>
        <v>5617.0469602754038</v>
      </c>
      <c r="BM5" s="368">
        <f>Tableau_B2!BM11+Tableau_B2!BM33+Tableau_B2!BM34</f>
        <v>498.06121641468178</v>
      </c>
      <c r="BN5" s="368">
        <f>Tableau_B2!BN11+Tableau_B2!BN33+Tableau_B2!BN34</f>
        <v>6909.4048362005469</v>
      </c>
      <c r="BO5" s="368">
        <f>Tableau_B2!BO11+Tableau_B2!BO33+Tableau_B2!BO34</f>
        <v>25269.064132101026</v>
      </c>
      <c r="BP5" s="368">
        <f>Tableau_B2!BP11+Tableau_B2!BP33+Tableau_B2!BP34</f>
        <v>15853.418077853619</v>
      </c>
      <c r="BQ5" s="368">
        <f>Tableau_B2!BQ11+Tableau_B2!BQ33+Tableau_B2!BQ34</f>
        <v>27584.37610922621</v>
      </c>
      <c r="BR5" s="368">
        <f>Tableau_B2!BR11+Tableau_B2!BR33+Tableau_B2!BR34</f>
        <v>17900.331287708723</v>
      </c>
      <c r="BS5" s="368">
        <f>Tableau_B2!BS11+Tableau_B2!BS33+Tableau_B2!BS34</f>
        <v>9684.0448215174911</v>
      </c>
      <c r="BT5" s="368">
        <f>Tableau_B2!BT11+Tableau_B2!BT33+Tableau_B2!BT34</f>
        <v>9009.2865983254796</v>
      </c>
      <c r="BU5" s="368">
        <f>Tableau_B2!BU11+Tableau_B2!BU33+Tableau_B2!BU34</f>
        <v>4738.0196464818855</v>
      </c>
      <c r="BV5" s="368">
        <f>Tableau_B2!BV11+Tableau_B2!BV33+Tableau_B2!BV34</f>
        <v>4271.2669518435941</v>
      </c>
      <c r="BW5" s="368">
        <f>Tableau_B2!BW11+Tableau_B2!BW33+Tableau_B2!BW34</f>
        <v>12411.19414351476</v>
      </c>
      <c r="BX5" s="368">
        <f>Tableau_B2!BX11+Tableau_B2!BX33+Tableau_B2!BX34</f>
        <v>2943.0673320024762</v>
      </c>
      <c r="BY5" s="368">
        <f>Tableau_B2!BY11+Tableau_B2!BY33+Tableau_B2!BY34</f>
        <v>945.74704742522999</v>
      </c>
      <c r="BZ5" s="368">
        <f>Tableau_B2!BZ11+Tableau_B2!BZ33+Tableau_B2!BZ34</f>
        <v>8522.3797640870544</v>
      </c>
      <c r="CA5" s="368">
        <f>Tableau_B2!CA11+Tableau_B2!CA33+Tableau_B2!CA34</f>
        <v>3027.3240546315874</v>
      </c>
      <c r="CB5" s="368">
        <f>Tableau_B2!CB11+Tableau_B2!CB33+Tableau_B2!CB34</f>
        <v>0</v>
      </c>
      <c r="CC5" s="368">
        <f>Tableau_B2!CC11+Tableau_B2!CC33+Tableau_B2!CC34</f>
        <v>460105.95788523019</v>
      </c>
      <c r="CD5" s="368">
        <f>Tableau_B2!CD11+Tableau_B2!CD33+Tableau_B2!CD34</f>
        <v>233685.69004012484</v>
      </c>
      <c r="CE5" s="368">
        <f>Tableau_B2!CE11+Tableau_B2!CE33+Tableau_B2!CE34</f>
        <v>114693.7076033896</v>
      </c>
      <c r="CF5" s="368">
        <f>Tableau_B2!CF11+Tableau_B2!CF33+Tableau_B2!CF34</f>
        <v>111726.56024171575</v>
      </c>
      <c r="CG5" s="368">
        <f>Tableau_B2!CG11+Tableau_B2!CG33+Tableau_B2!CG34</f>
        <v>-55049.329195225124</v>
      </c>
      <c r="CH5" s="373"/>
      <c r="CI5" s="370"/>
      <c r="CJ5" s="370"/>
      <c r="CK5" s="369"/>
    </row>
    <row r="6" spans="1:90" s="371" customFormat="1" ht="26.25" customHeight="1" x14ac:dyDescent="0.25">
      <c r="A6" s="372" t="s">
        <v>125</v>
      </c>
      <c r="B6" s="374" t="s">
        <v>347</v>
      </c>
      <c r="C6" s="375">
        <f>C3-C4+C5</f>
        <v>1517979.4212296109</v>
      </c>
      <c r="D6" s="375">
        <f t="shared" ref="D6" si="0">D3-D4+D5</f>
        <v>47983.373129591673</v>
      </c>
      <c r="E6" s="375">
        <f>E3-E4+E5</f>
        <v>37603.549724768869</v>
      </c>
      <c r="F6" s="375">
        <f t="shared" ref="F6:BQ6" si="1">F3-F4+F5</f>
        <v>6969.4807883366484</v>
      </c>
      <c r="G6" s="375">
        <f t="shared" si="1"/>
        <v>3410.3426164861467</v>
      </c>
      <c r="H6" s="375">
        <f t="shared" si="1"/>
        <v>6828.237926532187</v>
      </c>
      <c r="I6" s="375">
        <f t="shared" si="1"/>
        <v>631653.2867515377</v>
      </c>
      <c r="J6" s="375">
        <f t="shared" si="1"/>
        <v>64768.973584302817</v>
      </c>
      <c r="K6" s="375">
        <f t="shared" si="1"/>
        <v>7592.2280630205278</v>
      </c>
      <c r="L6" s="375">
        <f t="shared" si="1"/>
        <v>2945.7880408549149</v>
      </c>
      <c r="M6" s="375">
        <f t="shared" si="1"/>
        <v>17774.441344818617</v>
      </c>
      <c r="N6" s="375">
        <f t="shared" si="1"/>
        <v>8518.0291289741235</v>
      </c>
      <c r="O6" s="375">
        <f t="shared" si="1"/>
        <v>109655.58589051267</v>
      </c>
      <c r="P6" s="375">
        <f t="shared" si="1"/>
        <v>204748.03028515331</v>
      </c>
      <c r="Q6" s="375">
        <f t="shared" si="1"/>
        <v>7981.121417336135</v>
      </c>
      <c r="R6" s="375">
        <f t="shared" si="1"/>
        <v>3905.2631608802194</v>
      </c>
      <c r="S6" s="375">
        <f t="shared" si="1"/>
        <v>62390.024265494343</v>
      </c>
      <c r="T6" s="375">
        <f t="shared" si="1"/>
        <v>117498.3966673212</v>
      </c>
      <c r="U6" s="375">
        <f t="shared" si="1"/>
        <v>5438.4465078599724</v>
      </c>
      <c r="V6" s="375">
        <f t="shared" si="1"/>
        <v>1894.1550101760008</v>
      </c>
      <c r="W6" s="375">
        <f t="shared" si="1"/>
        <v>1483.5304131544663</v>
      </c>
      <c r="X6" s="375">
        <f t="shared" si="1"/>
        <v>4641.4738008052564</v>
      </c>
      <c r="Y6" s="375">
        <f t="shared" si="1"/>
        <v>3357.0975019144907</v>
      </c>
      <c r="Z6" s="375">
        <f t="shared" si="1"/>
        <v>701.69247485868198</v>
      </c>
      <c r="AA6" s="375">
        <f t="shared" si="1"/>
        <v>3165.4946435965121</v>
      </c>
      <c r="AB6" s="375">
        <f>AB3-AB4+AB5</f>
        <v>3193.5145505032806</v>
      </c>
      <c r="AC6" s="375">
        <f t="shared" si="1"/>
        <v>362219.39942852512</v>
      </c>
      <c r="AD6" s="375">
        <f t="shared" si="1"/>
        <v>27704.963346313652</v>
      </c>
      <c r="AE6" s="375">
        <f t="shared" si="1"/>
        <v>2562.8582320303904</v>
      </c>
      <c r="AF6" s="375">
        <f t="shared" si="1"/>
        <v>25142.105114283262</v>
      </c>
      <c r="AG6" s="375">
        <f t="shared" si="1"/>
        <v>51134.398276760003</v>
      </c>
      <c r="AH6" s="375">
        <f t="shared" si="1"/>
        <v>58017.320099970013</v>
      </c>
      <c r="AI6" s="375">
        <f t="shared" si="1"/>
        <v>10174.010730764576</v>
      </c>
      <c r="AJ6" s="375">
        <f t="shared" si="1"/>
        <v>21651.662894121462</v>
      </c>
      <c r="AK6" s="375">
        <f t="shared" si="1"/>
        <v>26191.646475083977</v>
      </c>
      <c r="AL6" s="375">
        <f t="shared" si="1"/>
        <v>158551.55364967309</v>
      </c>
      <c r="AM6" s="375">
        <f t="shared" si="1"/>
        <v>59032.599732323688</v>
      </c>
      <c r="AN6" s="375">
        <f t="shared" si="1"/>
        <v>27303.155554179062</v>
      </c>
      <c r="AO6" s="375">
        <f t="shared" si="1"/>
        <v>59611.800356848173</v>
      </c>
      <c r="AP6" s="375">
        <f t="shared" si="1"/>
        <v>9382.9982231592548</v>
      </c>
      <c r="AQ6" s="375">
        <f t="shared" si="1"/>
        <v>3220.9997831629339</v>
      </c>
      <c r="AR6" s="375">
        <f t="shared" si="1"/>
        <v>22157.99082810861</v>
      </c>
      <c r="AS6" s="375">
        <f t="shared" si="1"/>
        <v>9925.4863686141071</v>
      </c>
      <c r="AT6" s="375">
        <f t="shared" si="1"/>
        <v>1911.230612073248</v>
      </c>
      <c r="AU6" s="375">
        <f t="shared" si="1"/>
        <v>2074.5009061536766</v>
      </c>
      <c r="AV6" s="375">
        <f t="shared" si="1"/>
        <v>1264.6702892192636</v>
      </c>
      <c r="AW6" s="375">
        <f t="shared" si="1"/>
        <v>4675.0845611679206</v>
      </c>
      <c r="AX6" s="375">
        <f t="shared" si="1"/>
        <v>3364.500373033683</v>
      </c>
      <c r="AY6" s="375">
        <f t="shared" si="1"/>
        <v>1532.0324350475148</v>
      </c>
      <c r="AZ6" s="375">
        <f t="shared" si="1"/>
        <v>743.22689218506537</v>
      </c>
      <c r="BA6" s="375">
        <f t="shared" si="1"/>
        <v>1089.241045801102</v>
      </c>
      <c r="BB6" s="375">
        <f t="shared" si="1"/>
        <v>3741.8515057455052</v>
      </c>
      <c r="BC6" s="375">
        <f t="shared" si="1"/>
        <v>0</v>
      </c>
      <c r="BD6" s="375">
        <f t="shared" si="1"/>
        <v>26267.304228022356</v>
      </c>
      <c r="BE6" s="375">
        <f t="shared" si="1"/>
        <v>17024.479414662346</v>
      </c>
      <c r="BF6" s="375">
        <f t="shared" si="1"/>
        <v>4711.8167365577692</v>
      </c>
      <c r="BG6" s="375">
        <f t="shared" si="1"/>
        <v>2758.2526950811243</v>
      </c>
      <c r="BH6" s="375">
        <f t="shared" si="1"/>
        <v>686.66490219995728</v>
      </c>
      <c r="BI6" s="375">
        <f t="shared" si="1"/>
        <v>1086.0904795211604</v>
      </c>
      <c r="BJ6" s="375">
        <f t="shared" si="1"/>
        <v>19201.481306765007</v>
      </c>
      <c r="BK6" s="375">
        <f t="shared" si="1"/>
        <v>6213.2265087685737</v>
      </c>
      <c r="BL6" s="375">
        <f t="shared" si="1"/>
        <v>5617.0469602754038</v>
      </c>
      <c r="BM6" s="375">
        <f t="shared" si="1"/>
        <v>498.06121641468178</v>
      </c>
      <c r="BN6" s="375">
        <f t="shared" si="1"/>
        <v>6873.1466213063495</v>
      </c>
      <c r="BO6" s="375">
        <f t="shared" si="1"/>
        <v>25270.222552085197</v>
      </c>
      <c r="BP6" s="375">
        <f t="shared" si="1"/>
        <v>11927.21103128811</v>
      </c>
      <c r="BQ6" s="375">
        <f t="shared" si="1"/>
        <v>27582.910209063004</v>
      </c>
      <c r="BR6" s="375">
        <f t="shared" ref="BR6:CB6" si="2">BR3-BR4+BR5</f>
        <v>17898.865387545517</v>
      </c>
      <c r="BS6" s="375">
        <f t="shared" si="2"/>
        <v>9684.0448215174911</v>
      </c>
      <c r="BT6" s="375">
        <f t="shared" si="2"/>
        <v>9009.3454787941719</v>
      </c>
      <c r="BU6" s="375">
        <f t="shared" si="2"/>
        <v>4738.048849673225</v>
      </c>
      <c r="BV6" s="375">
        <f t="shared" si="2"/>
        <v>4271.2966291209468</v>
      </c>
      <c r="BW6" s="375">
        <f t="shared" si="2"/>
        <v>12411.260684555853</v>
      </c>
      <c r="BX6" s="375">
        <f t="shared" si="2"/>
        <v>2943.0765764732228</v>
      </c>
      <c r="BY6" s="375">
        <f t="shared" si="2"/>
        <v>945.74704742522999</v>
      </c>
      <c r="BZ6" s="375">
        <f t="shared" si="2"/>
        <v>8522.4370606574012</v>
      </c>
      <c r="CA6" s="375">
        <f t="shared" si="2"/>
        <v>3027.3240546315874</v>
      </c>
      <c r="CB6" s="375">
        <f t="shared" si="2"/>
        <v>0</v>
      </c>
      <c r="CC6" s="375">
        <f>CC3-CC4+CC5</f>
        <v>460105.95788523019</v>
      </c>
      <c r="CD6" s="375">
        <f t="shared" ref="CD6:CG6" si="3">CD3-CD4+CD5</f>
        <v>233685.69004012484</v>
      </c>
      <c r="CE6" s="375">
        <f t="shared" si="3"/>
        <v>114693.7076033896</v>
      </c>
      <c r="CF6" s="375">
        <f t="shared" si="3"/>
        <v>111726.56024171575</v>
      </c>
      <c r="CG6" s="375">
        <f t="shared" si="3"/>
        <v>-55049.329195225124</v>
      </c>
      <c r="CH6" s="376"/>
      <c r="CI6" s="377"/>
      <c r="CJ6" s="377"/>
      <c r="CK6" s="378"/>
    </row>
    <row r="7" spans="1:90" s="356" customFormat="1" ht="18" customHeight="1" x14ac:dyDescent="0.25">
      <c r="A7" s="379"/>
      <c r="B7" s="380"/>
      <c r="C7" s="381"/>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row>
    <row r="8" spans="1:90" s="356" customFormat="1" ht="38.25" x14ac:dyDescent="0.25">
      <c r="A8" s="383" t="s">
        <v>155</v>
      </c>
      <c r="B8" s="384" t="s">
        <v>294</v>
      </c>
      <c r="C8" s="368">
        <f>Tableau_A!C36</f>
        <v>330061.83897142153</v>
      </c>
      <c r="D8" s="368">
        <f>Tableau_A!D36</f>
        <v>90.465284311483273</v>
      </c>
      <c r="E8" s="368">
        <f>Tableau_A!E36</f>
        <v>0</v>
      </c>
      <c r="F8" s="368">
        <f>Tableau_A!F36</f>
        <v>0</v>
      </c>
      <c r="G8" s="368">
        <f>Tableau_A!G36</f>
        <v>90.465284311483273</v>
      </c>
      <c r="H8" s="368">
        <f>Tableau_A!H36</f>
        <v>0</v>
      </c>
      <c r="I8" s="368">
        <f>Tableau_A!I36</f>
        <v>325893.49872125278</v>
      </c>
      <c r="J8" s="368">
        <f>Tableau_A!J36</f>
        <v>6707.3096612643803</v>
      </c>
      <c r="K8" s="368">
        <f>Tableau_A!K36</f>
        <v>40.739288113114</v>
      </c>
      <c r="L8" s="368">
        <f>Tableau_A!L36</f>
        <v>0.50714108305058403</v>
      </c>
      <c r="M8" s="368">
        <f>Tableau_A!M36</f>
        <v>2767.607656238652</v>
      </c>
      <c r="N8" s="368">
        <f>Tableau_A!N36</f>
        <v>1809.3728261763893</v>
      </c>
      <c r="O8" s="368">
        <f>Tableau_A!O36</f>
        <v>1.020142559528245E-2</v>
      </c>
      <c r="P8" s="368">
        <f>Tableau_A!P36</f>
        <v>302494.14677300741</v>
      </c>
      <c r="Q8" s="368">
        <f>Tableau_A!Q36</f>
        <v>0</v>
      </c>
      <c r="R8" s="368">
        <f>Tableau_A!R36</f>
        <v>0.59048890068012572</v>
      </c>
      <c r="S8" s="368">
        <f>Tableau_A!S36</f>
        <v>3843.8982151256587</v>
      </c>
      <c r="T8" s="368">
        <f>Tableau_A!T36</f>
        <v>6912.5223306229436</v>
      </c>
      <c r="U8" s="368">
        <f>Tableau_A!U36</f>
        <v>19.449901215103825</v>
      </c>
      <c r="V8" s="368">
        <f>Tableau_A!V36</f>
        <v>5.183800264200792E-2</v>
      </c>
      <c r="W8" s="368">
        <f>Tableau_A!W36</f>
        <v>4.8241997357992061E-2</v>
      </c>
      <c r="X8" s="368">
        <f>Tableau_A!X36</f>
        <v>7.0816869136422742</v>
      </c>
      <c r="Y8" s="368">
        <f>Tableau_A!Y36</f>
        <v>0.99243724745559203</v>
      </c>
      <c r="Z8" s="368">
        <f>Tableau_A!Z36</f>
        <v>2.9315103778985181</v>
      </c>
      <c r="AA8" s="368">
        <f>Tableau_A!AA36</f>
        <v>1283.8645742954654</v>
      </c>
      <c r="AB8" s="368">
        <f>Tableau_A!AB36</f>
        <v>2.3739492454035505</v>
      </c>
      <c r="AC8" s="368">
        <f>Tableau_A!AC36</f>
        <v>0.50704774177084577</v>
      </c>
      <c r="AD8" s="368">
        <f>Tableau_A!AD36</f>
        <v>0</v>
      </c>
      <c r="AE8" s="368">
        <f>Tableau_A!AE36</f>
        <v>0</v>
      </c>
      <c r="AF8" s="368">
        <f>Tableau_A!AF36</f>
        <v>0</v>
      </c>
      <c r="AG8" s="368">
        <f>Tableau_A!AG36</f>
        <v>3388.364233844929</v>
      </c>
      <c r="AH8" s="368">
        <f>Tableau_A!AH36</f>
        <v>426.65738756614684</v>
      </c>
      <c r="AI8" s="368">
        <f>Tableau_A!AI36</f>
        <v>356.70595017508447</v>
      </c>
      <c r="AJ8" s="368">
        <f>Tableau_A!AJ36</f>
        <v>69.951437391062385</v>
      </c>
      <c r="AK8" s="368">
        <f>Tableau_A!AK36</f>
        <v>0</v>
      </c>
      <c r="AL8" s="368">
        <f>Tableau_A!AL36</f>
        <v>0</v>
      </c>
      <c r="AM8" s="368">
        <f>Tableau_A!AM36</f>
        <v>0</v>
      </c>
      <c r="AN8" s="368">
        <f>Tableau_A!AN36</f>
        <v>0</v>
      </c>
      <c r="AO8" s="368">
        <f>Tableau_A!AO36</f>
        <v>0</v>
      </c>
      <c r="AP8" s="368">
        <f>Tableau_A!AP36</f>
        <v>0</v>
      </c>
      <c r="AQ8" s="368">
        <f>Tableau_A!AQ36</f>
        <v>0</v>
      </c>
      <c r="AR8" s="368">
        <f>Tableau_A!AR36</f>
        <v>0</v>
      </c>
      <c r="AS8" s="368">
        <f>Tableau_A!AS36</f>
        <v>110.87275704008731</v>
      </c>
      <c r="AT8" s="368">
        <f>Tableau_A!AT36</f>
        <v>1.5028454565381815</v>
      </c>
      <c r="AU8" s="368">
        <f>Tableau_A!AU36</f>
        <v>0</v>
      </c>
      <c r="AV8" s="368">
        <f>Tableau_A!AV36</f>
        <v>0</v>
      </c>
      <c r="AW8" s="368">
        <f>Tableau_A!AW36</f>
        <v>109.36991158354913</v>
      </c>
      <c r="AX8" s="368">
        <f>Tableau_A!AX36</f>
        <v>0</v>
      </c>
      <c r="AY8" s="368">
        <f>Tableau_A!AY36</f>
        <v>0</v>
      </c>
      <c r="AZ8" s="368">
        <f>Tableau_A!AZ36</f>
        <v>0</v>
      </c>
      <c r="BA8" s="368">
        <f>Tableau_A!BA36</f>
        <v>0</v>
      </c>
      <c r="BB8" s="368">
        <f>Tableau_A!BB36</f>
        <v>41.106355490912343</v>
      </c>
      <c r="BC8" s="368">
        <f>Tableau_A!BC36</f>
        <v>0</v>
      </c>
      <c r="BD8" s="368">
        <f>Tableau_A!BD36</f>
        <v>66.063596838805054</v>
      </c>
      <c r="BE8" s="368">
        <f>Tableau_A!BE36</f>
        <v>48.826296041189522</v>
      </c>
      <c r="BF8" s="368">
        <f>Tableau_A!BF36</f>
        <v>1.7417114480046711</v>
      </c>
      <c r="BG8" s="368">
        <f>Tableau_A!BG36</f>
        <v>15.49558934961086</v>
      </c>
      <c r="BH8" s="368">
        <f>Tableau_A!BH36</f>
        <v>0</v>
      </c>
      <c r="BI8" s="368">
        <f>Tableau_A!BI36</f>
        <v>0</v>
      </c>
      <c r="BJ8" s="368">
        <f>Tableau_A!BJ36</f>
        <v>44.303587334552788</v>
      </c>
      <c r="BK8" s="368">
        <f>Tableau_A!BK36</f>
        <v>8.0453724403549618</v>
      </c>
      <c r="BL8" s="368">
        <f>Tableau_A!BL36</f>
        <v>0</v>
      </c>
      <c r="BM8" s="368">
        <f>Tableau_A!BM36</f>
        <v>0</v>
      </c>
      <c r="BN8" s="368">
        <f>Tableau_A!BN36</f>
        <v>36.258214894197828</v>
      </c>
      <c r="BO8" s="368">
        <f>Tableau_A!BO36</f>
        <v>0</v>
      </c>
      <c r="BP8" s="368">
        <f>Tableau_A!BP36</f>
        <v>0</v>
      </c>
      <c r="BQ8" s="368">
        <f>Tableau_A!BQ36</f>
        <v>0</v>
      </c>
      <c r="BR8" s="368">
        <f>Tableau_A!BR36</f>
        <v>0</v>
      </c>
      <c r="BS8" s="368">
        <f>Tableau_A!BS36</f>
        <v>0</v>
      </c>
      <c r="BT8" s="368">
        <f>Tableau_A!BT36</f>
        <v>0</v>
      </c>
      <c r="BU8" s="368">
        <f>Tableau_A!BU36</f>
        <v>0</v>
      </c>
      <c r="BV8" s="368">
        <f>Tableau_A!BV36</f>
        <v>0</v>
      </c>
      <c r="BW8" s="368">
        <f>Tableau_A!BW36</f>
        <v>0</v>
      </c>
      <c r="BX8" s="368">
        <f>Tableau_A!BX36</f>
        <v>0</v>
      </c>
      <c r="BY8" s="368">
        <f>Tableau_A!BY36</f>
        <v>0</v>
      </c>
      <c r="BZ8" s="368">
        <f>Tableau_A!BZ36</f>
        <v>0</v>
      </c>
      <c r="CA8" s="368">
        <f>Tableau_A!CA36</f>
        <v>0</v>
      </c>
      <c r="CB8" s="368">
        <f>Tableau_A!CB36</f>
        <v>0</v>
      </c>
      <c r="CC8" s="368">
        <f>Tableau_A!CC36</f>
        <v>0</v>
      </c>
      <c r="CD8" s="368">
        <f>Tableau_A!CD36</f>
        <v>0</v>
      </c>
      <c r="CE8" s="368">
        <f>Tableau_A!CE36</f>
        <v>0</v>
      </c>
      <c r="CF8" s="368">
        <f>Tableau_A!CF36</f>
        <v>0</v>
      </c>
      <c r="CG8" s="368">
        <f>Tableau_A!CG36</f>
        <v>0</v>
      </c>
      <c r="CH8" s="382"/>
      <c r="CI8" s="382"/>
      <c r="CJ8" s="382"/>
      <c r="CK8" s="382">
        <v>291188.12539022649</v>
      </c>
      <c r="CL8" s="356" t="s">
        <v>348</v>
      </c>
    </row>
    <row r="9" spans="1:90" s="356" customFormat="1" ht="18" customHeight="1" x14ac:dyDescent="0.25">
      <c r="A9" s="383"/>
      <c r="B9" s="384" t="s">
        <v>350</v>
      </c>
      <c r="C9" s="385">
        <f>C6+C8</f>
        <v>1848041.2602010325</v>
      </c>
      <c r="D9" s="385">
        <f t="shared" ref="D9:BO9" si="4">D6+D8</f>
        <v>48073.838413903155</v>
      </c>
      <c r="E9" s="385">
        <f t="shared" si="4"/>
        <v>37603.549724768869</v>
      </c>
      <c r="F9" s="385">
        <f t="shared" si="4"/>
        <v>6969.4807883366484</v>
      </c>
      <c r="G9" s="385">
        <f t="shared" si="4"/>
        <v>3500.8079007976298</v>
      </c>
      <c r="H9" s="385">
        <f t="shared" si="4"/>
        <v>6828.237926532187</v>
      </c>
      <c r="I9" s="385">
        <f t="shared" si="4"/>
        <v>957546.78547279048</v>
      </c>
      <c r="J9" s="385">
        <f t="shared" si="4"/>
        <v>71476.283245567203</v>
      </c>
      <c r="K9" s="385">
        <f t="shared" si="4"/>
        <v>7632.9673511336414</v>
      </c>
      <c r="L9" s="385">
        <f t="shared" si="4"/>
        <v>2946.2951819379655</v>
      </c>
      <c r="M9" s="385">
        <f t="shared" si="4"/>
        <v>20542.049001057268</v>
      </c>
      <c r="N9" s="385">
        <f t="shared" si="4"/>
        <v>10327.401955150513</v>
      </c>
      <c r="O9" s="385">
        <f t="shared" si="4"/>
        <v>109655.59609193826</v>
      </c>
      <c r="P9" s="385">
        <f t="shared" si="4"/>
        <v>507242.17705816071</v>
      </c>
      <c r="Q9" s="385">
        <f t="shared" si="4"/>
        <v>7981.121417336135</v>
      </c>
      <c r="R9" s="385">
        <f t="shared" si="4"/>
        <v>3905.8536497808996</v>
      </c>
      <c r="S9" s="385">
        <f t="shared" si="4"/>
        <v>66233.922480620007</v>
      </c>
      <c r="T9" s="385">
        <f t="shared" si="4"/>
        <v>124410.91899794414</v>
      </c>
      <c r="U9" s="385">
        <f t="shared" si="4"/>
        <v>5457.896409075076</v>
      </c>
      <c r="V9" s="385">
        <f t="shared" si="4"/>
        <v>1894.2068481786428</v>
      </c>
      <c r="W9" s="385">
        <f t="shared" si="4"/>
        <v>1483.5786551518243</v>
      </c>
      <c r="X9" s="385">
        <f t="shared" si="4"/>
        <v>4648.5554877188988</v>
      </c>
      <c r="Y9" s="385">
        <f t="shared" si="4"/>
        <v>3358.0899391619464</v>
      </c>
      <c r="Z9" s="385">
        <f t="shared" si="4"/>
        <v>704.62398523658044</v>
      </c>
      <c r="AA9" s="385">
        <f t="shared" si="4"/>
        <v>4449.3592178919771</v>
      </c>
      <c r="AB9" s="385">
        <f t="shared" si="4"/>
        <v>3195.8884997486844</v>
      </c>
      <c r="AC9" s="385">
        <f t="shared" si="4"/>
        <v>362219.90647626691</v>
      </c>
      <c r="AD9" s="385">
        <f t="shared" si="4"/>
        <v>27704.963346313652</v>
      </c>
      <c r="AE9" s="385">
        <f t="shared" si="4"/>
        <v>2562.8582320303904</v>
      </c>
      <c r="AF9" s="385">
        <f t="shared" si="4"/>
        <v>25142.105114283262</v>
      </c>
      <c r="AG9" s="385">
        <f t="shared" si="4"/>
        <v>54522.762510604931</v>
      </c>
      <c r="AH9" s="385">
        <f t="shared" si="4"/>
        <v>58443.977487536162</v>
      </c>
      <c r="AI9" s="385">
        <f t="shared" si="4"/>
        <v>10530.71668093966</v>
      </c>
      <c r="AJ9" s="385">
        <f t="shared" si="4"/>
        <v>21721.614331512523</v>
      </c>
      <c r="AK9" s="385">
        <f t="shared" si="4"/>
        <v>26191.646475083977</v>
      </c>
      <c r="AL9" s="385">
        <f t="shared" si="4"/>
        <v>158551.55364967309</v>
      </c>
      <c r="AM9" s="385">
        <f t="shared" si="4"/>
        <v>59032.599732323688</v>
      </c>
      <c r="AN9" s="385">
        <f t="shared" si="4"/>
        <v>27303.155554179062</v>
      </c>
      <c r="AO9" s="385">
        <f t="shared" si="4"/>
        <v>59611.800356848173</v>
      </c>
      <c r="AP9" s="385">
        <f t="shared" si="4"/>
        <v>9382.9982231592548</v>
      </c>
      <c r="AQ9" s="385">
        <f t="shared" si="4"/>
        <v>3220.9997831629339</v>
      </c>
      <c r="AR9" s="385">
        <f t="shared" si="4"/>
        <v>22157.99082810861</v>
      </c>
      <c r="AS9" s="385">
        <f t="shared" si="4"/>
        <v>10036.359125654195</v>
      </c>
      <c r="AT9" s="385">
        <f t="shared" si="4"/>
        <v>1912.7334575297862</v>
      </c>
      <c r="AU9" s="385">
        <f t="shared" si="4"/>
        <v>2074.5009061536766</v>
      </c>
      <c r="AV9" s="385">
        <f t="shared" si="4"/>
        <v>1264.6702892192636</v>
      </c>
      <c r="AW9" s="385">
        <f t="shared" si="4"/>
        <v>4784.4544727514694</v>
      </c>
      <c r="AX9" s="385">
        <f t="shared" si="4"/>
        <v>3364.500373033683</v>
      </c>
      <c r="AY9" s="385">
        <f t="shared" si="4"/>
        <v>1532.0324350475148</v>
      </c>
      <c r="AZ9" s="385">
        <f t="shared" si="4"/>
        <v>743.22689218506537</v>
      </c>
      <c r="BA9" s="385">
        <f t="shared" si="4"/>
        <v>1089.241045801102</v>
      </c>
      <c r="BB9" s="385">
        <f t="shared" si="4"/>
        <v>3782.9578612364176</v>
      </c>
      <c r="BC9" s="385">
        <f t="shared" si="4"/>
        <v>0</v>
      </c>
      <c r="BD9" s="385">
        <f t="shared" si="4"/>
        <v>26333.367824861161</v>
      </c>
      <c r="BE9" s="385">
        <f t="shared" si="4"/>
        <v>17073.305710703535</v>
      </c>
      <c r="BF9" s="385">
        <f t="shared" si="4"/>
        <v>4713.5584480057742</v>
      </c>
      <c r="BG9" s="385">
        <f t="shared" si="4"/>
        <v>2773.7482844307351</v>
      </c>
      <c r="BH9" s="385">
        <f t="shared" si="4"/>
        <v>686.66490219995728</v>
      </c>
      <c r="BI9" s="385">
        <f t="shared" si="4"/>
        <v>1086.0904795211604</v>
      </c>
      <c r="BJ9" s="385">
        <f t="shared" si="4"/>
        <v>19245.784894099561</v>
      </c>
      <c r="BK9" s="385">
        <f t="shared" si="4"/>
        <v>6221.2718812089288</v>
      </c>
      <c r="BL9" s="385">
        <f t="shared" si="4"/>
        <v>5617.0469602754038</v>
      </c>
      <c r="BM9" s="385">
        <f t="shared" si="4"/>
        <v>498.06121641468178</v>
      </c>
      <c r="BN9" s="385">
        <f t="shared" si="4"/>
        <v>6909.4048362005469</v>
      </c>
      <c r="BO9" s="385">
        <f t="shared" si="4"/>
        <v>25270.222552085197</v>
      </c>
      <c r="BP9" s="385">
        <f t="shared" ref="BP9:CG9" si="5">BP6+BP8</f>
        <v>11927.21103128811</v>
      </c>
      <c r="BQ9" s="385">
        <f t="shared" si="5"/>
        <v>27582.910209063004</v>
      </c>
      <c r="BR9" s="385">
        <f t="shared" si="5"/>
        <v>17898.865387545517</v>
      </c>
      <c r="BS9" s="385">
        <f t="shared" si="5"/>
        <v>9684.0448215174911</v>
      </c>
      <c r="BT9" s="385">
        <f t="shared" si="5"/>
        <v>9009.3454787941719</v>
      </c>
      <c r="BU9" s="385">
        <f t="shared" si="5"/>
        <v>4738.048849673225</v>
      </c>
      <c r="BV9" s="385">
        <f t="shared" si="5"/>
        <v>4271.2966291209468</v>
      </c>
      <c r="BW9" s="385">
        <f t="shared" si="5"/>
        <v>12411.260684555853</v>
      </c>
      <c r="BX9" s="385">
        <f t="shared" si="5"/>
        <v>2943.0765764732228</v>
      </c>
      <c r="BY9" s="385">
        <f t="shared" si="5"/>
        <v>945.74704742522999</v>
      </c>
      <c r="BZ9" s="385">
        <f t="shared" si="5"/>
        <v>8522.4370606574012</v>
      </c>
      <c r="CA9" s="385">
        <f t="shared" si="5"/>
        <v>3027.3240546315874</v>
      </c>
      <c r="CB9" s="385">
        <f t="shared" si="5"/>
        <v>0</v>
      </c>
      <c r="CC9" s="385">
        <f t="shared" si="5"/>
        <v>460105.95788523019</v>
      </c>
      <c r="CD9" s="385">
        <f t="shared" si="5"/>
        <v>233685.69004012484</v>
      </c>
      <c r="CE9" s="385">
        <f t="shared" si="5"/>
        <v>114693.7076033896</v>
      </c>
      <c r="CF9" s="385">
        <f t="shared" si="5"/>
        <v>111726.56024171575</v>
      </c>
      <c r="CG9" s="385">
        <f t="shared" si="5"/>
        <v>-55049.329195225124</v>
      </c>
      <c r="CH9" s="382"/>
      <c r="CI9" s="382"/>
      <c r="CJ9" s="382"/>
      <c r="CK9" s="382"/>
    </row>
    <row r="10" spans="1:90" s="57" customFormat="1" ht="25.5" x14ac:dyDescent="0.25">
      <c r="A10" s="383"/>
      <c r="B10" s="384" t="s">
        <v>349</v>
      </c>
      <c r="C10" s="385">
        <f>C9-Tableau_D!C8</f>
        <v>-1.9044057466089725E-2</v>
      </c>
      <c r="D10" s="385">
        <f>D9-Tableau_D!D8</f>
        <v>0</v>
      </c>
      <c r="E10" s="385">
        <f>E9-Tableau_D!E8</f>
        <v>0</v>
      </c>
      <c r="F10" s="385">
        <f>F9-Tableau_D!F8</f>
        <v>0</v>
      </c>
      <c r="G10" s="385">
        <f>G9-Tableau_D!G8</f>
        <v>0</v>
      </c>
      <c r="H10" s="385">
        <f>H9-Tableau_D!H8</f>
        <v>0</v>
      </c>
      <c r="I10" s="385">
        <f>I9-Tableau_D!I8</f>
        <v>0</v>
      </c>
      <c r="J10" s="385">
        <f>J9-Tableau_D!J8</f>
        <v>0</v>
      </c>
      <c r="K10" s="385">
        <f>K9-Tableau_D!K8</f>
        <v>0</v>
      </c>
      <c r="L10" s="385">
        <f>L9-Tableau_D!L8</f>
        <v>0</v>
      </c>
      <c r="M10" s="385">
        <f>M9-Tableau_D!M8</f>
        <v>0</v>
      </c>
      <c r="N10" s="385">
        <f>N9-Tableau_D!N8</f>
        <v>0</v>
      </c>
      <c r="O10" s="385">
        <f>O9-Tableau_D!O8</f>
        <v>0</v>
      </c>
      <c r="P10" s="385">
        <f>P9-Tableau_D!P8</f>
        <v>0</v>
      </c>
      <c r="Q10" s="385">
        <f>Q9-Tableau_D!Q8</f>
        <v>0</v>
      </c>
      <c r="R10" s="385">
        <f>R9-Tableau_D!R8</f>
        <v>0</v>
      </c>
      <c r="S10" s="385">
        <f>S9-Tableau_D!S8</f>
        <v>0</v>
      </c>
      <c r="T10" s="385">
        <f>T9-Tableau_D!T8</f>
        <v>0</v>
      </c>
      <c r="U10" s="385">
        <f>U9-Tableau_D!U8</f>
        <v>0</v>
      </c>
      <c r="V10" s="385">
        <f>V9-Tableau_D!V8</f>
        <v>0</v>
      </c>
      <c r="W10" s="385">
        <f>W9-Tableau_D!W8</f>
        <v>0</v>
      </c>
      <c r="X10" s="385">
        <f>X9-Tableau_D!X8</f>
        <v>0</v>
      </c>
      <c r="Y10" s="385">
        <f>Y9-Tableau_D!Y8</f>
        <v>0</v>
      </c>
      <c r="Z10" s="385">
        <f>Z9-Tableau_D!Z8</f>
        <v>0</v>
      </c>
      <c r="AA10" s="385">
        <f>AA9-Tableau_D!AA8</f>
        <v>0</v>
      </c>
      <c r="AB10" s="385">
        <f>AB9-Tableau_D!AB8</f>
        <v>0</v>
      </c>
      <c r="AC10" s="385">
        <f>AC9-Tableau_D!AC8</f>
        <v>0</v>
      </c>
      <c r="AD10" s="385">
        <f>AD9-Tableau_D!AD8</f>
        <v>0</v>
      </c>
      <c r="AE10" s="385">
        <f>AE9-Tableau_D!AE8</f>
        <v>0</v>
      </c>
      <c r="AF10" s="385">
        <f>AF9-Tableau_D!AF8</f>
        <v>0</v>
      </c>
      <c r="AG10" s="385">
        <f>AG9-Tableau_D!AG8</f>
        <v>0</v>
      </c>
      <c r="AH10" s="385">
        <f>AH9-Tableau_D!AH8</f>
        <v>0</v>
      </c>
      <c r="AI10" s="385">
        <f>AI9-Tableau_D!AI8</f>
        <v>0</v>
      </c>
      <c r="AJ10" s="385">
        <f>AJ9-Tableau_D!AJ8</f>
        <v>0</v>
      </c>
      <c r="AK10" s="385">
        <f>AK9-Tableau_D!AK8</f>
        <v>0</v>
      </c>
      <c r="AL10" s="385">
        <f>AL9-Tableau_D!AL8</f>
        <v>0</v>
      </c>
      <c r="AM10" s="385">
        <f>AM9-Tableau_D!AM8</f>
        <v>0</v>
      </c>
      <c r="AN10" s="385">
        <f>AN9-Tableau_D!AN8</f>
        <v>0</v>
      </c>
      <c r="AO10" s="385">
        <f>AO9-Tableau_D!AO8</f>
        <v>0</v>
      </c>
      <c r="AP10" s="385">
        <f>AP9-Tableau_D!AP8</f>
        <v>0</v>
      </c>
      <c r="AQ10" s="385">
        <f>AQ9-Tableau_D!AQ8</f>
        <v>0</v>
      </c>
      <c r="AR10" s="385">
        <f>AR9-Tableau_D!AR8</f>
        <v>0</v>
      </c>
      <c r="AS10" s="385">
        <f>AS9-Tableau_D!AS8</f>
        <v>0</v>
      </c>
      <c r="AT10" s="385">
        <f>AT9-Tableau_D!AT8</f>
        <v>0</v>
      </c>
      <c r="AU10" s="385">
        <f>AU9-Tableau_D!AU8</f>
        <v>0</v>
      </c>
      <c r="AV10" s="385">
        <f>AV9-Tableau_D!AV8</f>
        <v>0</v>
      </c>
      <c r="AW10" s="385">
        <f>AW9-Tableau_D!AW8</f>
        <v>0</v>
      </c>
      <c r="AX10" s="385">
        <f>AX9-Tableau_D!AX8</f>
        <v>0</v>
      </c>
      <c r="AY10" s="385">
        <f>AY9-Tableau_D!AY8</f>
        <v>0</v>
      </c>
      <c r="AZ10" s="385">
        <f>AZ9-Tableau_D!AZ8</f>
        <v>0</v>
      </c>
      <c r="BA10" s="385">
        <f>BA9-Tableau_D!BA8</f>
        <v>0</v>
      </c>
      <c r="BB10" s="385">
        <f>BB9-Tableau_D!BB8</f>
        <v>0</v>
      </c>
      <c r="BC10" s="385">
        <f>BC9-Tableau_D!BC8</f>
        <v>0</v>
      </c>
      <c r="BD10" s="385">
        <f>BD9-Tableau_D!BD8</f>
        <v>0</v>
      </c>
      <c r="BE10" s="385">
        <f>BE9-Tableau_D!BE8</f>
        <v>0</v>
      </c>
      <c r="BF10" s="385">
        <f>BF9-Tableau_D!BF8</f>
        <v>0</v>
      </c>
      <c r="BG10" s="385">
        <f>BG9-Tableau_D!BG8</f>
        <v>0</v>
      </c>
      <c r="BH10" s="385">
        <f>BH9-Tableau_D!BH8</f>
        <v>0</v>
      </c>
      <c r="BI10" s="385">
        <f>BI9-Tableau_D!BI8</f>
        <v>0</v>
      </c>
      <c r="BJ10" s="385">
        <f>BJ9-Tableau_D!BJ8</f>
        <v>0</v>
      </c>
      <c r="BK10" s="385">
        <f>BK9-Tableau_D!BK8</f>
        <v>0</v>
      </c>
      <c r="BL10" s="385">
        <f>BL9-Tableau_D!BL8</f>
        <v>0</v>
      </c>
      <c r="BM10" s="385">
        <f>BM9-Tableau_D!BM8</f>
        <v>0</v>
      </c>
      <c r="BN10" s="385">
        <f>BN9-Tableau_D!BN8</f>
        <v>0</v>
      </c>
      <c r="BO10" s="385">
        <f>BO9-Tableau_D!BO8</f>
        <v>0</v>
      </c>
      <c r="BP10" s="385">
        <f>BP9-Tableau_D!BP8</f>
        <v>0</v>
      </c>
      <c r="BQ10" s="385">
        <f>BQ9-Tableau_D!BQ8</f>
        <v>0</v>
      </c>
      <c r="BR10" s="385">
        <f>BR9-Tableau_D!BR8</f>
        <v>0</v>
      </c>
      <c r="BS10" s="385">
        <f>BS9-Tableau_D!BS8</f>
        <v>0</v>
      </c>
      <c r="BT10" s="385">
        <f>BT9-Tableau_D!BT8</f>
        <v>0</v>
      </c>
      <c r="BU10" s="385">
        <f>BU9-Tableau_D!BU8</f>
        <v>0</v>
      </c>
      <c r="BV10" s="385">
        <f>BV9-Tableau_D!BV8</f>
        <v>0</v>
      </c>
      <c r="BW10" s="385">
        <f>BW9-Tableau_D!BW8</f>
        <v>0</v>
      </c>
      <c r="BX10" s="385">
        <f>BX9-Tableau_D!BX8</f>
        <v>0</v>
      </c>
      <c r="BY10" s="385">
        <f>BY9-Tableau_D!BY8</f>
        <v>0</v>
      </c>
      <c r="BZ10" s="385">
        <f>BZ9-Tableau_D!BZ8</f>
        <v>0</v>
      </c>
      <c r="CA10" s="385">
        <f>CA9-Tableau_D!CA8</f>
        <v>-1.9044058050440071E-2</v>
      </c>
      <c r="CB10" s="385">
        <f>CB9-Tableau_D!CB8</f>
        <v>0</v>
      </c>
      <c r="CC10" s="385">
        <f>CC9-Tableau_D!CC8</f>
        <v>0</v>
      </c>
      <c r="CD10" s="385">
        <f>CD9-Tableau_D!CD8</f>
        <v>0</v>
      </c>
      <c r="CE10" s="385">
        <f>CE9-Tableau_D!CE8</f>
        <v>0</v>
      </c>
      <c r="CF10" s="385">
        <f>CF9-Tableau_D!CF8</f>
        <v>0</v>
      </c>
      <c r="CG10" s="385">
        <f>CG9-Tableau_D!CG8</f>
        <v>-55049.329195225124</v>
      </c>
      <c r="CH10" s="382"/>
      <c r="CI10" s="382"/>
      <c r="CJ10" s="382"/>
      <c r="CK10" s="382"/>
    </row>
    <row r="11" spans="1:90" s="57" customFormat="1" ht="18" customHeight="1" x14ac:dyDescent="0.25">
      <c r="A11" s="379"/>
      <c r="B11" s="380"/>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row>
    <row r="12" spans="1:90" s="57" customFormat="1" ht="18" customHeight="1" x14ac:dyDescent="0.25">
      <c r="A12" s="379"/>
      <c r="B12" s="380"/>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row>
    <row r="13" spans="1:90" s="57" customFormat="1" ht="18" customHeight="1" x14ac:dyDescent="0.25">
      <c r="A13" s="379"/>
      <c r="B13" s="380"/>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row>
    <row r="14" spans="1:90" s="57" customFormat="1" ht="18" customHeight="1" x14ac:dyDescent="0.25">
      <c r="A14" s="379"/>
      <c r="B14" s="380"/>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row>
    <row r="15" spans="1:90" s="57" customFormat="1" ht="18" customHeight="1" x14ac:dyDescent="0.25">
      <c r="A15" s="379"/>
      <c r="B15" s="380"/>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row>
    <row r="16" spans="1:90" s="57" customFormat="1" x14ac:dyDescent="0.25">
      <c r="A16" s="379"/>
      <c r="B16" s="380"/>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row>
    <row r="17" spans="1:89" s="57" customFormat="1" x14ac:dyDescent="0.25">
      <c r="A17" s="379"/>
      <c r="B17" s="380"/>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row>
    <row r="18" spans="1:89" x14ac:dyDescent="0.2">
      <c r="A18" s="379"/>
      <c r="B18" s="380"/>
      <c r="C18" s="386"/>
      <c r="D18" s="386"/>
      <c r="E18" s="386"/>
      <c r="F18" s="386"/>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row>
    <row r="19" spans="1:89" x14ac:dyDescent="0.2">
      <c r="A19" s="379"/>
      <c r="B19" s="380"/>
      <c r="C19" s="386"/>
      <c r="D19" s="386"/>
      <c r="E19" s="386"/>
      <c r="F19" s="38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row>
    <row r="20" spans="1:89" x14ac:dyDescent="0.2">
      <c r="A20" s="379"/>
      <c r="B20" s="380"/>
      <c r="C20" s="386"/>
      <c r="D20" s="386"/>
      <c r="E20" s="386"/>
      <c r="F20" s="386"/>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row>
  </sheetData>
  <dataConsolidate/>
  <dataValidations count="2">
    <dataValidation type="custom" allowBlank="1" showInputMessage="1" showErrorMessage="1" errorTitle="Wrong data input" error="Data entry is limited to positive values or zero._x000d__x000a_: symbol can be used for not available data." sqref="C3:CG6" xr:uid="{4C66B34F-81F1-4549-A424-63BC041ABD4A}">
      <formula1>OR(AND(ISNUMBER(C3),C3&gt;=0),C3=":")</formula1>
    </dataValidation>
    <dataValidation type="custom" allowBlank="1" showInputMessage="1" showErrorMessage="1" errorTitle="Wrong data input" error="Data entry is limited to numeric values._x000d__x000a_: symbol can be used for not available data." sqref="CK3:CK6 CH3:CH6" xr:uid="{2578D336-7343-4B6E-B8B8-4F4188EA75A0}">
      <formula1>OR(ISNUMBER(CH3),CH3=":")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Explicatif</vt:lpstr>
      <vt:lpstr>Tableau_A</vt:lpstr>
      <vt:lpstr>Tableau_B</vt:lpstr>
      <vt:lpstr>Tableau_B1</vt:lpstr>
      <vt:lpstr>Tableau_B2</vt:lpstr>
      <vt:lpstr>Tableau_C</vt:lpstr>
      <vt:lpstr>Tableau_D</vt:lpstr>
      <vt:lpstr>Tableau_E</vt:lpstr>
      <vt:lpstr>Tableau_TJ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dcterms:created xsi:type="dcterms:W3CDTF">2017-09-28T09:53:30Z</dcterms:created>
  <dcterms:modified xsi:type="dcterms:W3CDTF">2021-09-27T15:48:58Z</dcterms:modified>
</cp:coreProperties>
</file>